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9040" windowHeight="1644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rashoda'!$A$1:$L$74</definedName>
    <definedName name="_xlnm.Print_Area" localSheetId="6">'Posebni dio'!$A$1:$F$84</definedName>
    <definedName name="_xlnm.Print_Area" localSheetId="0">SAŽETAK!$B$1:$L$27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G14" i="1" l="1"/>
  <c r="G13" i="1"/>
  <c r="D6" i="15"/>
  <c r="E6" i="15"/>
  <c r="C6" i="15"/>
  <c r="H16" i="3"/>
  <c r="G12" i="1" l="1"/>
  <c r="K12" i="1" s="1"/>
  <c r="H12" i="1"/>
  <c r="I12" i="1"/>
  <c r="J12" i="1"/>
  <c r="G15" i="1"/>
  <c r="H15" i="1"/>
  <c r="I15" i="1"/>
  <c r="J15" i="1"/>
  <c r="J16" i="1" s="1"/>
  <c r="L12" i="1" l="1"/>
  <c r="I16" i="1"/>
  <c r="H16" i="1"/>
  <c r="G16" i="1"/>
  <c r="K16" i="1" s="1"/>
  <c r="L15" i="1"/>
  <c r="K15" i="1"/>
  <c r="H26" i="1"/>
  <c r="I26" i="1"/>
  <c r="J26" i="1"/>
  <c r="L26" i="1" s="1"/>
  <c r="G26" i="1"/>
  <c r="L23" i="1"/>
  <c r="K23" i="1"/>
  <c r="H23" i="1"/>
  <c r="I23" i="1"/>
  <c r="J23" i="1"/>
  <c r="G23" i="1"/>
  <c r="H27" i="1" l="1"/>
  <c r="I27" i="1"/>
  <c r="L16" i="1"/>
  <c r="K26" i="1"/>
  <c r="J27" i="1"/>
  <c r="L27" i="1" s="1"/>
  <c r="G27" i="1"/>
  <c r="F83" i="15"/>
  <c r="E83" i="15"/>
  <c r="D83" i="15"/>
  <c r="C83" i="15"/>
  <c r="C82" i="15" s="1"/>
  <c r="C81" i="15" s="1"/>
  <c r="E82" i="15"/>
  <c r="E81" i="15" s="1"/>
  <c r="D82" i="15"/>
  <c r="D81" i="15" s="1"/>
  <c r="F78" i="15"/>
  <c r="E78" i="15"/>
  <c r="D78" i="15"/>
  <c r="C78" i="15"/>
  <c r="C77" i="15" s="1"/>
  <c r="C76" i="15" s="1"/>
  <c r="E77" i="15"/>
  <c r="E76" i="15" s="1"/>
  <c r="D77" i="15"/>
  <c r="D76" i="15" s="1"/>
  <c r="F74" i="15"/>
  <c r="E74" i="15"/>
  <c r="D74" i="15"/>
  <c r="C74" i="15"/>
  <c r="E72" i="15"/>
  <c r="E68" i="15" s="1"/>
  <c r="D72" i="15"/>
  <c r="D68" i="15" s="1"/>
  <c r="D67" i="15" s="1"/>
  <c r="D66" i="15" s="1"/>
  <c r="D8" i="15" s="1"/>
  <c r="C72" i="15"/>
  <c r="E69" i="15"/>
  <c r="F69" i="15" s="1"/>
  <c r="D69" i="15"/>
  <c r="C69" i="15"/>
  <c r="C68" i="15"/>
  <c r="C67" i="15" s="1"/>
  <c r="C66" i="15" s="1"/>
  <c r="C8" i="15" s="1"/>
  <c r="F62" i="15"/>
  <c r="E62" i="15"/>
  <c r="D62" i="15"/>
  <c r="C62" i="15"/>
  <c r="C61" i="15" s="1"/>
  <c r="C60" i="15" s="1"/>
  <c r="E61" i="15"/>
  <c r="E60" i="15" s="1"/>
  <c r="D61" i="15"/>
  <c r="D60" i="15" s="1"/>
  <c r="E58" i="15"/>
  <c r="F58" i="15" s="1"/>
  <c r="D58" i="15"/>
  <c r="D57" i="15" s="1"/>
  <c r="D51" i="15" s="1"/>
  <c r="C58" i="15"/>
  <c r="C57" i="15" s="1"/>
  <c r="E57" i="15"/>
  <c r="F57" i="15" s="1"/>
  <c r="E53" i="15"/>
  <c r="E52" i="15" s="1"/>
  <c r="D53" i="15"/>
  <c r="C53" i="15"/>
  <c r="C52" i="15" s="1"/>
  <c r="D52" i="15"/>
  <c r="F49" i="15"/>
  <c r="E49" i="15"/>
  <c r="D49" i="15"/>
  <c r="D46" i="15" s="1"/>
  <c r="C49" i="15"/>
  <c r="C46" i="15" s="1"/>
  <c r="E47" i="15"/>
  <c r="F47" i="15" s="1"/>
  <c r="D47" i="15"/>
  <c r="C47" i="15"/>
  <c r="E46" i="15"/>
  <c r="E42" i="15"/>
  <c r="D42" i="15"/>
  <c r="F42" i="15" s="1"/>
  <c r="C42" i="15"/>
  <c r="E34" i="15"/>
  <c r="F34" i="15" s="1"/>
  <c r="D34" i="15"/>
  <c r="C34" i="15"/>
  <c r="E27" i="15"/>
  <c r="F27" i="15" s="1"/>
  <c r="D27" i="15"/>
  <c r="C27" i="15"/>
  <c r="E23" i="15"/>
  <c r="E22" i="15" s="1"/>
  <c r="D23" i="15"/>
  <c r="D22" i="15" s="1"/>
  <c r="C23" i="15"/>
  <c r="E19" i="15"/>
  <c r="F19" i="15" s="1"/>
  <c r="D19" i="15"/>
  <c r="D13" i="15" s="1"/>
  <c r="C19" i="15"/>
  <c r="E17" i="15"/>
  <c r="E13" i="15" s="1"/>
  <c r="D17" i="15"/>
  <c r="C17" i="15"/>
  <c r="C13" i="15" s="1"/>
  <c r="F14" i="15"/>
  <c r="E14" i="15"/>
  <c r="D14" i="15"/>
  <c r="C14" i="15"/>
  <c r="H8" i="8"/>
  <c r="G8" i="8"/>
  <c r="F7" i="8"/>
  <c r="F6" i="8" s="1"/>
  <c r="H6" i="8" s="1"/>
  <c r="E7" i="8"/>
  <c r="D7" i="8"/>
  <c r="C7" i="8"/>
  <c r="E6" i="8"/>
  <c r="D6" i="8"/>
  <c r="H15" i="5"/>
  <c r="G15" i="5"/>
  <c r="F14" i="5"/>
  <c r="H14" i="5" s="1"/>
  <c r="E14" i="5"/>
  <c r="D14" i="5"/>
  <c r="C14" i="5"/>
  <c r="H13" i="5"/>
  <c r="G13" i="5"/>
  <c r="F12" i="5"/>
  <c r="H12" i="5" s="1"/>
  <c r="E12" i="5"/>
  <c r="D12" i="5"/>
  <c r="D11" i="5" s="1"/>
  <c r="E11" i="5"/>
  <c r="H10" i="5"/>
  <c r="G10" i="5"/>
  <c r="F9" i="5"/>
  <c r="E9" i="5"/>
  <c r="D9" i="5"/>
  <c r="C9" i="5"/>
  <c r="G9" i="5" s="1"/>
  <c r="H8" i="5"/>
  <c r="G8" i="5"/>
  <c r="F7" i="5"/>
  <c r="F6" i="5" s="1"/>
  <c r="E7" i="5"/>
  <c r="D7" i="5"/>
  <c r="C7" i="5"/>
  <c r="L73" i="3"/>
  <c r="K73" i="3"/>
  <c r="L72" i="3"/>
  <c r="J72" i="3"/>
  <c r="J71" i="3" s="1"/>
  <c r="I72" i="3"/>
  <c r="I71" i="3" s="1"/>
  <c r="H72" i="3"/>
  <c r="H71" i="3" s="1"/>
  <c r="G72" i="3"/>
  <c r="G71" i="3" s="1"/>
  <c r="L70" i="3"/>
  <c r="K70" i="3"/>
  <c r="L69" i="3"/>
  <c r="K69" i="3"/>
  <c r="L68" i="3"/>
  <c r="K68" i="3"/>
  <c r="L67" i="3"/>
  <c r="K67" i="3"/>
  <c r="L66" i="3"/>
  <c r="K66" i="3"/>
  <c r="J65" i="3"/>
  <c r="I65" i="3"/>
  <c r="I64" i="3" s="1"/>
  <c r="H65" i="3"/>
  <c r="H64" i="3" s="1"/>
  <c r="G65" i="3"/>
  <c r="G64" i="3" s="1"/>
  <c r="J64" i="3"/>
  <c r="J63" i="3" s="1"/>
  <c r="L62" i="3"/>
  <c r="K62" i="3"/>
  <c r="J61" i="3"/>
  <c r="J58" i="3" s="1"/>
  <c r="L58" i="3" s="1"/>
  <c r="I61" i="3"/>
  <c r="H61" i="3"/>
  <c r="G61" i="3"/>
  <c r="L60" i="3"/>
  <c r="K60" i="3"/>
  <c r="L59" i="3"/>
  <c r="J59" i="3"/>
  <c r="I59" i="3"/>
  <c r="I58" i="3" s="1"/>
  <c r="H59" i="3"/>
  <c r="G59" i="3"/>
  <c r="G58" i="3" s="1"/>
  <c r="H58" i="3"/>
  <c r="L57" i="3"/>
  <c r="K57" i="3"/>
  <c r="L56" i="3"/>
  <c r="K56" i="3"/>
  <c r="L55" i="3"/>
  <c r="K55" i="3"/>
  <c r="J54" i="3"/>
  <c r="L54" i="3" s="1"/>
  <c r="I54" i="3"/>
  <c r="H54" i="3"/>
  <c r="G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J46" i="3"/>
  <c r="J34" i="3" s="1"/>
  <c r="I46" i="3"/>
  <c r="H46" i="3"/>
  <c r="G46" i="3"/>
  <c r="L45" i="3"/>
  <c r="K45" i="3"/>
  <c r="L44" i="3"/>
  <c r="K44" i="3"/>
  <c r="L43" i="3"/>
  <c r="K43" i="3"/>
  <c r="L42" i="3"/>
  <c r="K42" i="3"/>
  <c r="L41" i="3"/>
  <c r="K41" i="3"/>
  <c r="L40" i="3"/>
  <c r="K40" i="3"/>
  <c r="J39" i="3"/>
  <c r="I39" i="3"/>
  <c r="L39" i="3" s="1"/>
  <c r="H39" i="3"/>
  <c r="G39" i="3"/>
  <c r="K39" i="3" s="1"/>
  <c r="L38" i="3"/>
  <c r="K38" i="3"/>
  <c r="L37" i="3"/>
  <c r="K37" i="3"/>
  <c r="L36" i="3"/>
  <c r="K36" i="3"/>
  <c r="K35" i="3"/>
  <c r="J35" i="3"/>
  <c r="L35" i="3" s="1"/>
  <c r="I35" i="3"/>
  <c r="H35" i="3"/>
  <c r="G35" i="3"/>
  <c r="L33" i="3"/>
  <c r="K33" i="3"/>
  <c r="L32" i="3"/>
  <c r="K32" i="3"/>
  <c r="J31" i="3"/>
  <c r="I31" i="3"/>
  <c r="L31" i="3" s="1"/>
  <c r="H31" i="3"/>
  <c r="G31" i="3"/>
  <c r="K31" i="3" s="1"/>
  <c r="L30" i="3"/>
  <c r="K30" i="3"/>
  <c r="J29" i="3"/>
  <c r="L29" i="3" s="1"/>
  <c r="I29" i="3"/>
  <c r="H29" i="3"/>
  <c r="G29" i="3"/>
  <c r="K29" i="3" s="1"/>
  <c r="L28" i="3"/>
  <c r="K28" i="3"/>
  <c r="L27" i="3"/>
  <c r="K27" i="3"/>
  <c r="J26" i="3"/>
  <c r="J25" i="3" s="1"/>
  <c r="I26" i="3"/>
  <c r="H26" i="3"/>
  <c r="G26" i="3"/>
  <c r="I25" i="3"/>
  <c r="L18" i="3"/>
  <c r="K18" i="3"/>
  <c r="L17" i="3"/>
  <c r="K17" i="3"/>
  <c r="J16" i="3"/>
  <c r="J15" i="3" s="1"/>
  <c r="I16" i="3"/>
  <c r="I15" i="3" s="1"/>
  <c r="G16" i="3"/>
  <c r="G15" i="3" s="1"/>
  <c r="H15" i="3"/>
  <c r="L14" i="3"/>
  <c r="K14" i="3"/>
  <c r="J13" i="3"/>
  <c r="I13" i="3"/>
  <c r="I12" i="3" s="1"/>
  <c r="H13" i="3"/>
  <c r="H12" i="3" s="1"/>
  <c r="G13" i="3"/>
  <c r="K13" i="3" s="1"/>
  <c r="J12" i="3"/>
  <c r="J11" i="3" l="1"/>
  <c r="J10" i="3" s="1"/>
  <c r="F13" i="15"/>
  <c r="E12" i="15"/>
  <c r="J24" i="3"/>
  <c r="J23" i="3" s="1"/>
  <c r="L25" i="3"/>
  <c r="F81" i="15"/>
  <c r="D12" i="15"/>
  <c r="D11" i="15" s="1"/>
  <c r="D7" i="15" s="1"/>
  <c r="F76" i="15"/>
  <c r="F52" i="15"/>
  <c r="E51" i="15"/>
  <c r="F51" i="15" s="1"/>
  <c r="F68" i="15"/>
  <c r="E67" i="15"/>
  <c r="K58" i="3"/>
  <c r="F46" i="15"/>
  <c r="F60" i="15"/>
  <c r="L71" i="3"/>
  <c r="F22" i="15"/>
  <c r="K61" i="3"/>
  <c r="F11" i="5"/>
  <c r="H11" i="5" s="1"/>
  <c r="H7" i="8"/>
  <c r="F53" i="15"/>
  <c r="L26" i="3"/>
  <c r="L61" i="3"/>
  <c r="H7" i="5"/>
  <c r="F61" i="15"/>
  <c r="F72" i="15"/>
  <c r="F77" i="15"/>
  <c r="F82" i="15"/>
  <c r="L12" i="3"/>
  <c r="K46" i="3"/>
  <c r="G12" i="5"/>
  <c r="F23" i="15"/>
  <c r="F17" i="15"/>
  <c r="L46" i="3"/>
  <c r="K59" i="3"/>
  <c r="K72" i="3"/>
  <c r="K64" i="3"/>
  <c r="H9" i="5"/>
  <c r="K26" i="3"/>
  <c r="K54" i="3"/>
  <c r="G7" i="8"/>
  <c r="G7" i="5"/>
  <c r="C11" i="5"/>
  <c r="G11" i="5" s="1"/>
  <c r="D6" i="5"/>
  <c r="I34" i="3"/>
  <c r="L34" i="3" s="1"/>
  <c r="G12" i="3"/>
  <c r="K12" i="3" s="1"/>
  <c r="L64" i="3"/>
  <c r="I63" i="3"/>
  <c r="L63" i="3" s="1"/>
  <c r="L65" i="3"/>
  <c r="H63" i="3"/>
  <c r="H34" i="3"/>
  <c r="H25" i="3"/>
  <c r="H24" i="3" s="1"/>
  <c r="C51" i="15"/>
  <c r="C22" i="15"/>
  <c r="C12" i="15" s="1"/>
  <c r="K65" i="3"/>
  <c r="L13" i="3"/>
  <c r="H11" i="3"/>
  <c r="H10" i="3" s="1"/>
  <c r="C6" i="8"/>
  <c r="G6" i="8" s="1"/>
  <c r="E6" i="5"/>
  <c r="H6" i="5" s="1"/>
  <c r="G14" i="5"/>
  <c r="C6" i="5"/>
  <c r="G6" i="5" s="1"/>
  <c r="I11" i="3"/>
  <c r="L15" i="3"/>
  <c r="L16" i="3"/>
  <c r="G63" i="3"/>
  <c r="K63" i="3" s="1"/>
  <c r="K71" i="3"/>
  <c r="G34" i="3"/>
  <c r="K34" i="3" s="1"/>
  <c r="G25" i="3"/>
  <c r="K16" i="3"/>
  <c r="K15" i="3"/>
  <c r="G11" i="3"/>
  <c r="K27" i="1"/>
  <c r="E66" i="15" l="1"/>
  <c r="F67" i="15"/>
  <c r="F12" i="15"/>
  <c r="E11" i="15"/>
  <c r="I24" i="3"/>
  <c r="L24" i="3" s="1"/>
  <c r="H23" i="3"/>
  <c r="C11" i="15"/>
  <c r="C7" i="15" s="1"/>
  <c r="L11" i="3"/>
  <c r="I10" i="3"/>
  <c r="L10" i="3" s="1"/>
  <c r="G24" i="3"/>
  <c r="K24" i="3" s="1"/>
  <c r="K25" i="3"/>
  <c r="G10" i="3"/>
  <c r="K10" i="3" s="1"/>
  <c r="K11" i="3"/>
  <c r="F66" i="15" l="1"/>
  <c r="E8" i="15"/>
  <c r="F8" i="15" s="1"/>
  <c r="E7" i="15"/>
  <c r="F7" i="15" s="1"/>
  <c r="F11" i="15"/>
  <c r="I23" i="3"/>
  <c r="L23" i="3" s="1"/>
  <c r="G23" i="3"/>
  <c r="K23" i="3" s="1"/>
</calcChain>
</file>

<file path=xl/sharedStrings.xml><?xml version="1.0" encoding="utf-8"?>
<sst xmlns="http://schemas.openxmlformats.org/spreadsheetml/2006/main" count="404" uniqueCount="186">
  <si>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</si>
  <si>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</si>
  <si>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</si>
  <si>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</si>
  <si>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</si>
  <si>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</si>
  <si>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</si>
  <si>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</si>
  <si>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</si>
  <si>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</si>
  <si>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</si>
  <si>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</si>
  <si>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</si>
  <si>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</si>
  <si>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</si>
  <si>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</si>
  <si>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</si>
  <si>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</si>
  <si>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</si>
  <si>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</si>
  <si>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</si>
  <si>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</si>
  <si>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</si>
  <si>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</si>
  <si>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</si>
  <si>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</si>
  <si>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</si>
  <si>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</si>
  <si>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</si>
  <si>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</si>
  <si>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</si>
  <si>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</si>
  <si>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</si>
  <si>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</si>
  <si>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</si>
  <si>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</si>
  <si>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</si>
  <si>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</si>
  <si>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</si>
  <si>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</si>
  <si>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</si>
  <si>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</si>
  <si>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</si>
  <si>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</si>
  <si>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</si>
  <si>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</si>
  <si>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</si>
  <si>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</si>
  <si>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</si>
  <si>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</si>
  <si>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</si>
  <si>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</si>
  <si>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</si>
  <si>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</si>
  <si>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</si>
  <si>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</si>
  <si>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</si>
  <si>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</si>
  <si>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</si>
  <si>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</si>
  <si>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</si>
  <si>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</si>
  <si>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</si>
  <si>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</si>
  <si>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</si>
  <si>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</si>
  <si>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</si>
  <si>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</si>
  <si>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</si>
  <si>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</si>
  <si>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</si>
  <si>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</si>
  <si>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</si>
  <si>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</si>
  <si>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</si>
  <si>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</si>
  <si>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</si>
  <si>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</si>
  <si>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</si>
  <si>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</si>
  <si>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</si>
  <si>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</si>
  <si>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</si>
  <si>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</si>
  <si>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</si>
  <si>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</si>
  <si>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</si>
  <si>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</si>
  <si>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</si>
  <si>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</si>
  <si>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</si>
  <si>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</si>
  <si>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</si>
  <si>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</si>
  <si>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</si>
  <si>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</si>
  <si>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</si>
  <si>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</si>
  <si>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</si>
  <si>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</si>
  <si>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</si>
  <si>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</si>
  <si>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</si>
  <si>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</si>
  <si>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</si>
  <si>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</si>
  <si>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</si>
  <si>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</si>
  <si>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</si>
  <si>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</si>
  <si>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</si>
  <si>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</si>
  <si>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</si>
  <si>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</si>
  <si>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</si>
  <si>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</si>
  <si>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</si>
  <si>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</si>
  <si>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</si>
  <si>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</si>
  <si>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</si>
  <si>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</si>
  <si>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</si>
  <si>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</si>
  <si>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</si>
  <si>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</si>
  <si>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</si>
  <si>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</si>
  <si>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</si>
  <si>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</si>
  <si>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</si>
  <si>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</si>
  <si>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</si>
  <si>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</si>
  <si>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</si>
  <si>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</si>
  <si>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</si>
  <si>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</si>
  <si>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</si>
  <si>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</si>
  <si>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</si>
  <si>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</si>
  <si>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</si>
  <si>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</si>
  <si>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</si>
  <si>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</si>
  <si>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</si>
  <si>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</si>
  <si>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</si>
  <si>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</si>
  <si>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</si>
  <si>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</si>
  <si>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</si>
  <si>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</si>
  <si>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</si>
  <si>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</si>
  <si>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</si>
  <si>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</si>
  <si>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</si>
  <si>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</si>
  <si>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</si>
  <si>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4227</t>
  </si>
  <si>
    <t>UREĐAJI, STROJEVI I OPR.ZA OST.NAMJENE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</si>
  <si>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</si>
  <si>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</si>
  <si>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</si>
  <si>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</si>
  <si>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</si>
  <si>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</si>
  <si>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</si>
  <si>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</si>
  <si>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</si>
  <si>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3 Javni red i sigurnost</t>
  </si>
  <si>
    <t>0340 Zatvori</t>
  </si>
  <si>
    <t>022 - ZATVOR U DUBROVNIKU</t>
  </si>
  <si>
    <t>15</t>
  </si>
  <si>
    <t>11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</si>
  <si>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</si>
  <si>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</si>
  <si>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</si>
  <si>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</si>
  <si>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</si>
  <si>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</si>
  <si>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A630113</t>
  </si>
  <si>
    <t>Izvršavanje kazne zatvora, mjere pritvora i odgojne mjere (iz evidencijskih prihoda)</t>
  </si>
  <si>
    <t>Vlastiti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</si>
</sst>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0" fontId="3" fillId="0" borderId="0"/>
    <xf numFmtId="164" fontId="7" fillId="0" borderId="0"/>
    <xf numFmtId="0" fontId="7" fillId="0" borderId="0"/>
    <xf numFmtId="4" fontId="21" fillId="9" borderId="14" applyNumberFormat="0" applyProtection="0">
      <alignment vertical="center"/>
    </xf>
  </cellStyleXfs>
  <cellXfs count="12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22" fillId="0" borderId="3" xfId="0" applyNumberFormat="1" applyFont="1" applyBorder="1" applyAlignment="1">
      <alignment vertical="center" wrapText="1"/>
    </xf>
    <xf numFmtId="4" fontId="22" fillId="2" borderId="3" xfId="0" applyNumberFormat="1" applyFont="1" applyFill="1" applyBorder="1" applyAlignment="1">
      <alignment horizontal="right"/>
    </xf>
  </cellXfs>
  <cellStyles count="5">
    <cellStyle name="Normalno" xfId="0" builtinId="0"/>
    <cellStyle name="Normalno 2" xfId="3"/>
    <cellStyle name="Normalno 3" xfId="1"/>
    <cellStyle name="Normalno 4" xfId="2"/>
    <cellStyle name="SAPBEXaggDat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zoomScaleNormal="100" workbookViewId="0">
      <selection activeCell="G13" sqref="G13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6" t="s">
        <v>45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6" t="s">
        <v>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6" t="s">
        <v>24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6" t="s">
        <v>32</v>
      </c>
      <c r="C7" s="96"/>
      <c r="D7" s="96"/>
      <c r="E7" s="96"/>
      <c r="F7" s="96"/>
      <c r="G7" s="5"/>
      <c r="H7" s="6"/>
      <c r="I7" s="6"/>
      <c r="J7" s="6"/>
      <c r="K7" s="22"/>
      <c r="L7" s="22"/>
    </row>
    <row r="8" spans="2:13" ht="25.5" x14ac:dyDescent="0.25">
      <c r="B8" s="99" t="s">
        <v>3</v>
      </c>
      <c r="C8" s="99"/>
      <c r="D8" s="99"/>
      <c r="E8" s="99"/>
      <c r="F8" s="99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3">
        <v>1</v>
      </c>
      <c r="C9" s="113"/>
      <c r="D9" s="113"/>
      <c r="E9" s="113"/>
      <c r="F9" s="114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97" t="s">
        <v>8</v>
      </c>
      <c r="C10" s="98"/>
      <c r="D10" s="98"/>
      <c r="E10" s="98"/>
      <c r="F10" s="111"/>
      <c r="G10" s="85">
        <v>1082469.5900000001</v>
      </c>
      <c r="H10" s="86">
        <v>1413406</v>
      </c>
      <c r="I10" s="86">
        <v>1294548</v>
      </c>
      <c r="J10" s="86">
        <v>1258194.1100000001</v>
      </c>
      <c r="K10" s="86"/>
      <c r="L10" s="86"/>
    </row>
    <row r="11" spans="2:13" x14ac:dyDescent="0.25">
      <c r="B11" s="112" t="s">
        <v>7</v>
      </c>
      <c r="C11" s="111"/>
      <c r="D11" s="111"/>
      <c r="E11" s="111"/>
      <c r="F11" s="111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8" t="s">
        <v>0</v>
      </c>
      <c r="C12" s="109"/>
      <c r="D12" s="109"/>
      <c r="E12" s="109"/>
      <c r="F12" s="110"/>
      <c r="G12" s="87">
        <f>G10+G11</f>
        <v>1082469.5900000001</v>
      </c>
      <c r="H12" s="87">
        <f t="shared" ref="H12:J12" si="0">H10+H11</f>
        <v>1413406</v>
      </c>
      <c r="I12" s="87">
        <f t="shared" si="0"/>
        <v>1294548</v>
      </c>
      <c r="J12" s="87">
        <f t="shared" si="0"/>
        <v>1258194.1100000001</v>
      </c>
      <c r="K12" s="88">
        <f>J12/G12*100</f>
        <v>116.23366805158932</v>
      </c>
      <c r="L12" s="88">
        <f>J12/I12*100</f>
        <v>97.191769636969823</v>
      </c>
    </row>
    <row r="13" spans="2:13" x14ac:dyDescent="0.25">
      <c r="B13" s="117" t="s">
        <v>9</v>
      </c>
      <c r="C13" s="98"/>
      <c r="D13" s="98"/>
      <c r="E13" s="98"/>
      <c r="F13" s="98"/>
      <c r="G13" s="124">
        <f>' Račun prihoda i rashoda'!G24</f>
        <v>1030889</v>
      </c>
      <c r="H13" s="86">
        <v>1375383</v>
      </c>
      <c r="I13" s="86">
        <v>1262375</v>
      </c>
      <c r="J13" s="86">
        <v>1219189.56</v>
      </c>
      <c r="K13" s="86"/>
      <c r="L13" s="86"/>
    </row>
    <row r="14" spans="2:13" x14ac:dyDescent="0.25">
      <c r="B14" s="112" t="s">
        <v>10</v>
      </c>
      <c r="C14" s="111"/>
      <c r="D14" s="111"/>
      <c r="E14" s="111"/>
      <c r="F14" s="111"/>
      <c r="G14" s="85">
        <f>' Račun prihoda i rashoda'!G63</f>
        <v>52186.34</v>
      </c>
      <c r="H14" s="86">
        <v>38023</v>
      </c>
      <c r="I14" s="86">
        <v>32173</v>
      </c>
      <c r="J14" s="86">
        <v>32044.880000000001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1083075.3400000001</v>
      </c>
      <c r="H15" s="87">
        <f t="shared" ref="H15:J15" si="1">H13+H14</f>
        <v>1413406</v>
      </c>
      <c r="I15" s="87">
        <f t="shared" si="1"/>
        <v>1294548</v>
      </c>
      <c r="J15" s="87">
        <f t="shared" si="1"/>
        <v>1251234.44</v>
      </c>
      <c r="K15" s="88">
        <f>J15/G15*100</f>
        <v>115.52607596069907</v>
      </c>
      <c r="L15" s="88">
        <f>J15/I15*100</f>
        <v>96.654155736210626</v>
      </c>
    </row>
    <row r="16" spans="2:13" x14ac:dyDescent="0.25">
      <c r="B16" s="116" t="s">
        <v>2</v>
      </c>
      <c r="C16" s="109"/>
      <c r="D16" s="109"/>
      <c r="E16" s="109"/>
      <c r="F16" s="109"/>
      <c r="G16" s="90">
        <f>G12-G15</f>
        <v>-605.75</v>
      </c>
      <c r="H16" s="90">
        <f t="shared" ref="H16:J16" si="2">H12-H15</f>
        <v>0</v>
      </c>
      <c r="I16" s="90">
        <f t="shared" si="2"/>
        <v>0</v>
      </c>
      <c r="J16" s="90">
        <f t="shared" si="2"/>
        <v>6959.6700000001583</v>
      </c>
      <c r="K16" s="88">
        <f>J16/G16*100</f>
        <v>-1148.9343788691967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6" t="s">
        <v>29</v>
      </c>
      <c r="C18" s="96"/>
      <c r="D18" s="96"/>
      <c r="E18" s="96"/>
      <c r="F18" s="96"/>
      <c r="G18" s="7"/>
      <c r="H18" s="7"/>
      <c r="I18" s="7"/>
      <c r="J18" s="7"/>
      <c r="K18" s="1"/>
      <c r="L18" s="1"/>
      <c r="M18" s="1"/>
    </row>
    <row r="19" spans="1:49" ht="25.5" x14ac:dyDescent="0.25">
      <c r="B19" s="99" t="s">
        <v>3</v>
      </c>
      <c r="C19" s="99"/>
      <c r="D19" s="99"/>
      <c r="E19" s="99"/>
      <c r="F19" s="99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0">
        <v>1</v>
      </c>
      <c r="C20" s="101"/>
      <c r="D20" s="101"/>
      <c r="E20" s="101"/>
      <c r="F20" s="101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7" t="s">
        <v>11</v>
      </c>
      <c r="C21" s="102"/>
      <c r="D21" s="102"/>
      <c r="E21" s="102"/>
      <c r="F21" s="102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97" t="s">
        <v>12</v>
      </c>
      <c r="C22" s="98"/>
      <c r="D22" s="98"/>
      <c r="E22" s="98"/>
      <c r="F22" s="98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03" t="s">
        <v>23</v>
      </c>
      <c r="C23" s="104"/>
      <c r="D23" s="104"/>
      <c r="E23" s="104"/>
      <c r="F23" s="105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97" t="s">
        <v>5</v>
      </c>
      <c r="C24" s="98"/>
      <c r="D24" s="98"/>
      <c r="E24" s="98"/>
      <c r="F24" s="98"/>
      <c r="G24" s="89">
        <v>885.17</v>
      </c>
      <c r="H24" s="86">
        <v>0</v>
      </c>
      <c r="I24" s="86">
        <v>0</v>
      </c>
      <c r="J24" s="86">
        <v>279.32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7" t="s">
        <v>28</v>
      </c>
      <c r="C25" s="98"/>
      <c r="D25" s="98"/>
      <c r="E25" s="98"/>
      <c r="F25" s="98"/>
      <c r="G25" s="89">
        <v>279.32</v>
      </c>
      <c r="H25" s="86">
        <v>0</v>
      </c>
      <c r="I25" s="86">
        <v>0</v>
      </c>
      <c r="J25" s="86">
        <v>7238.99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3" t="s">
        <v>30</v>
      </c>
      <c r="C26" s="104"/>
      <c r="D26" s="104"/>
      <c r="E26" s="104"/>
      <c r="F26" s="105"/>
      <c r="G26" s="94">
        <f>G24+G25</f>
        <v>1164.49</v>
      </c>
      <c r="H26" s="94">
        <f t="shared" ref="H26:J26" si="4">H24+H25</f>
        <v>0</v>
      </c>
      <c r="I26" s="94">
        <f t="shared" si="4"/>
        <v>0</v>
      </c>
      <c r="J26" s="94">
        <f t="shared" si="4"/>
        <v>7518.3099999999995</v>
      </c>
      <c r="K26" s="93">
        <f>J26/G26*100</f>
        <v>645.63113465980814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5" t="s">
        <v>31</v>
      </c>
      <c r="C27" s="115"/>
      <c r="D27" s="115"/>
      <c r="E27" s="115"/>
      <c r="F27" s="115"/>
      <c r="G27" s="94">
        <f>G16+G26</f>
        <v>558.74</v>
      </c>
      <c r="H27" s="94">
        <f t="shared" ref="H27:J27" si="5">H16+H26</f>
        <v>0</v>
      </c>
      <c r="I27" s="94">
        <f t="shared" si="5"/>
        <v>0</v>
      </c>
      <c r="J27" s="94">
        <f t="shared" si="5"/>
        <v>14477.980000000158</v>
      </c>
      <c r="K27" s="93">
        <f>J27/G27*100</f>
        <v>2591.1837348319714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5" t="s">
        <v>39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49" ht="15" customHeight="1" x14ac:dyDescent="0.25">
      <c r="B31" s="95" t="s">
        <v>40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49" ht="15" customHeight="1" x14ac:dyDescent="0.25">
      <c r="B32" s="95" t="s">
        <v>27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2:12" ht="36.75" customHeight="1" x14ac:dyDescent="0.2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2:12" ht="15" customHeight="1" x14ac:dyDescent="0.25">
      <c r="B34" s="107" t="s">
        <v>41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x14ac:dyDescent="0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4"/>
  <sheetViews>
    <sheetView topLeftCell="B1" zoomScale="90" zoomScaleNormal="90" workbookViewId="0">
      <selection activeCell="G14" sqref="G1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6" t="s">
        <v>26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6" t="s">
        <v>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1082469.5899999999</v>
      </c>
      <c r="H10" s="65">
        <f>H11</f>
        <v>1413406</v>
      </c>
      <c r="I10" s="65">
        <f>I11</f>
        <v>1294548</v>
      </c>
      <c r="J10" s="65">
        <f>J11</f>
        <v>1258194.1099999999</v>
      </c>
      <c r="K10" s="69">
        <f t="shared" ref="K10:K18" si="0">(J10*100)/G10</f>
        <v>116.23366805158933</v>
      </c>
      <c r="L10" s="69">
        <f t="shared" ref="L10:L18" si="1">(J10*100)/I10</f>
        <v>97.191769636969809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</f>
        <v>1082469.5899999999</v>
      </c>
      <c r="H11" s="65">
        <f>H12+H15</f>
        <v>1413406</v>
      </c>
      <c r="I11" s="65">
        <f>I12+I15</f>
        <v>1294548</v>
      </c>
      <c r="J11" s="65">
        <f>J12+J15</f>
        <v>1258194.1099999999</v>
      </c>
      <c r="K11" s="65">
        <f t="shared" si="0"/>
        <v>116.23366805158933</v>
      </c>
      <c r="L11" s="65">
        <f t="shared" si="1"/>
        <v>97.191769636969809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3418.48</v>
      </c>
      <c r="H12" s="65">
        <f t="shared" si="2"/>
        <v>3716</v>
      </c>
      <c r="I12" s="65">
        <f t="shared" si="2"/>
        <v>3716</v>
      </c>
      <c r="J12" s="65">
        <f t="shared" si="2"/>
        <v>8273.9</v>
      </c>
      <c r="K12" s="65">
        <f t="shared" si="0"/>
        <v>242.03447146100021</v>
      </c>
      <c r="L12" s="65">
        <f t="shared" si="1"/>
        <v>222.65608180839612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3418.48</v>
      </c>
      <c r="H13" s="65">
        <f t="shared" si="2"/>
        <v>3716</v>
      </c>
      <c r="I13" s="65">
        <f t="shared" si="2"/>
        <v>3716</v>
      </c>
      <c r="J13" s="65">
        <f t="shared" si="2"/>
        <v>8273.9</v>
      </c>
      <c r="K13" s="65">
        <f t="shared" si="0"/>
        <v>242.03447146100021</v>
      </c>
      <c r="L13" s="65">
        <f t="shared" si="1"/>
        <v>222.65608180839612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3418.48</v>
      </c>
      <c r="H14" s="66">
        <v>3716</v>
      </c>
      <c r="I14" s="66">
        <v>3716</v>
      </c>
      <c r="J14" s="66">
        <v>8273.9</v>
      </c>
      <c r="K14" s="66">
        <f t="shared" si="0"/>
        <v>242.03447146100021</v>
      </c>
      <c r="L14" s="66">
        <f t="shared" si="1"/>
        <v>222.65608180839612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>G16</f>
        <v>1079051.1099999999</v>
      </c>
      <c r="H15" s="65">
        <f>H16</f>
        <v>1409690</v>
      </c>
      <c r="I15" s="65">
        <f>I16</f>
        <v>1290832</v>
      </c>
      <c r="J15" s="65">
        <f>J16</f>
        <v>1249920.21</v>
      </c>
      <c r="K15" s="65">
        <f t="shared" si="0"/>
        <v>115.83512573375697</v>
      </c>
      <c r="L15" s="65">
        <f t="shared" si="1"/>
        <v>96.830587559031699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>G17+G18</f>
        <v>1079051.1099999999</v>
      </c>
      <c r="H16" s="65">
        <f>H17+H18</f>
        <v>1409690</v>
      </c>
      <c r="I16" s="65">
        <f>I17+I18</f>
        <v>1290832</v>
      </c>
      <c r="J16" s="65">
        <f>J17+J18</f>
        <v>1249920.21</v>
      </c>
      <c r="K16" s="65">
        <f t="shared" si="0"/>
        <v>115.83512573375697</v>
      </c>
      <c r="L16" s="65">
        <f t="shared" si="1"/>
        <v>96.830587559031699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1029398.97</v>
      </c>
      <c r="H17" s="66">
        <v>1372065</v>
      </c>
      <c r="I17" s="66">
        <v>1259057</v>
      </c>
      <c r="J17" s="66">
        <v>1218145.99</v>
      </c>
      <c r="K17" s="66">
        <f t="shared" si="0"/>
        <v>118.33565269644674</v>
      </c>
      <c r="L17" s="66">
        <f t="shared" si="1"/>
        <v>96.750662599072157</v>
      </c>
    </row>
    <row r="18" spans="2:12" x14ac:dyDescent="0.25">
      <c r="B18" s="66"/>
      <c r="C18" s="66"/>
      <c r="D18" s="66"/>
      <c r="E18" s="66" t="s">
        <v>69</v>
      </c>
      <c r="F18" s="66" t="s">
        <v>70</v>
      </c>
      <c r="G18" s="66">
        <v>49652.14</v>
      </c>
      <c r="H18" s="66">
        <v>37625</v>
      </c>
      <c r="I18" s="66">
        <v>31775</v>
      </c>
      <c r="J18" s="66">
        <v>31774.22</v>
      </c>
      <c r="K18" s="66">
        <f t="shared" si="0"/>
        <v>63.993656668171809</v>
      </c>
      <c r="L18" s="66">
        <f t="shared" si="1"/>
        <v>99.997545239968531</v>
      </c>
    </row>
    <row r="19" spans="2:12" x14ac:dyDescent="0.25">
      <c r="F19" s="35"/>
    </row>
    <row r="20" spans="2:12" x14ac:dyDescent="0.25">
      <c r="F20" s="35"/>
    </row>
    <row r="21" spans="2:12" ht="36.75" customHeight="1" x14ac:dyDescent="0.25">
      <c r="B21" s="118" t="s">
        <v>3</v>
      </c>
      <c r="C21" s="119"/>
      <c r="D21" s="119"/>
      <c r="E21" s="119"/>
      <c r="F21" s="120"/>
      <c r="G21" s="28" t="s">
        <v>50</v>
      </c>
      <c r="H21" s="28" t="s">
        <v>47</v>
      </c>
      <c r="I21" s="28" t="s">
        <v>48</v>
      </c>
      <c r="J21" s="28" t="s">
        <v>51</v>
      </c>
      <c r="K21" s="28" t="s">
        <v>6</v>
      </c>
      <c r="L21" s="28" t="s">
        <v>22</v>
      </c>
    </row>
    <row r="22" spans="2:12" x14ac:dyDescent="0.25">
      <c r="B22" s="121">
        <v>1</v>
      </c>
      <c r="C22" s="122"/>
      <c r="D22" s="122"/>
      <c r="E22" s="122"/>
      <c r="F22" s="123"/>
      <c r="G22" s="30">
        <v>2</v>
      </c>
      <c r="H22" s="30">
        <v>3</v>
      </c>
      <c r="I22" s="30">
        <v>4</v>
      </c>
      <c r="J22" s="30">
        <v>5</v>
      </c>
      <c r="K22" s="30" t="s">
        <v>13</v>
      </c>
      <c r="L22" s="30" t="s">
        <v>14</v>
      </c>
    </row>
    <row r="23" spans="2:12" x14ac:dyDescent="0.25">
      <c r="B23" s="65"/>
      <c r="C23" s="66"/>
      <c r="D23" s="67"/>
      <c r="E23" s="68"/>
      <c r="F23" s="8" t="s">
        <v>21</v>
      </c>
      <c r="G23" s="65">
        <f>G24+G63</f>
        <v>1083075.3400000001</v>
      </c>
      <c r="H23" s="65">
        <f>H24+H63</f>
        <v>1413406</v>
      </c>
      <c r="I23" s="65">
        <f>I24+I63</f>
        <v>1294548</v>
      </c>
      <c r="J23" s="65">
        <f>J24+J63</f>
        <v>1251234.44</v>
      </c>
      <c r="K23" s="70">
        <f t="shared" ref="K23:K54" si="3">(J23*100)/G23</f>
        <v>115.52607596069909</v>
      </c>
      <c r="L23" s="70">
        <f t="shared" ref="L23:L54" si="4">(J23*100)/I23</f>
        <v>96.654155736210626</v>
      </c>
    </row>
    <row r="24" spans="2:12" x14ac:dyDescent="0.25">
      <c r="B24" s="65" t="s">
        <v>71</v>
      </c>
      <c r="C24" s="65"/>
      <c r="D24" s="65"/>
      <c r="E24" s="65"/>
      <c r="F24" s="65" t="s">
        <v>72</v>
      </c>
      <c r="G24" s="65">
        <f>G25+G34+G58</f>
        <v>1030889</v>
      </c>
      <c r="H24" s="65">
        <f>H25+H34+H58</f>
        <v>1375383</v>
      </c>
      <c r="I24" s="65">
        <f>I25+I34+I58</f>
        <v>1262375</v>
      </c>
      <c r="J24" s="65">
        <f>J25+J34+J58</f>
        <v>1219189.56</v>
      </c>
      <c r="K24" s="65">
        <f t="shared" si="3"/>
        <v>118.265842394283</v>
      </c>
      <c r="L24" s="65">
        <f t="shared" si="4"/>
        <v>96.579032379443504</v>
      </c>
    </row>
    <row r="25" spans="2:12" x14ac:dyDescent="0.25">
      <c r="B25" s="65"/>
      <c r="C25" s="65" t="s">
        <v>73</v>
      </c>
      <c r="D25" s="65"/>
      <c r="E25" s="65"/>
      <c r="F25" s="65" t="s">
        <v>74</v>
      </c>
      <c r="G25" s="65">
        <f>G26+G29+G31</f>
        <v>856428.1100000001</v>
      </c>
      <c r="H25" s="65">
        <f>H26+H29+H31</f>
        <v>1143520</v>
      </c>
      <c r="I25" s="65">
        <f>I26+I29+I31</f>
        <v>1034466</v>
      </c>
      <c r="J25" s="65">
        <f>J26+J29+J31</f>
        <v>1030351.66</v>
      </c>
      <c r="K25" s="65">
        <f t="shared" si="3"/>
        <v>120.30801511174124</v>
      </c>
      <c r="L25" s="65">
        <f t="shared" si="4"/>
        <v>99.602274023505842</v>
      </c>
    </row>
    <row r="26" spans="2:12" x14ac:dyDescent="0.25">
      <c r="B26" s="65"/>
      <c r="C26" s="65"/>
      <c r="D26" s="65" t="s">
        <v>75</v>
      </c>
      <c r="E26" s="65"/>
      <c r="F26" s="65" t="s">
        <v>76</v>
      </c>
      <c r="G26" s="65">
        <f>G27+G28</f>
        <v>642420.24</v>
      </c>
      <c r="H26" s="65">
        <f>H27+H28</f>
        <v>833073</v>
      </c>
      <c r="I26" s="65">
        <f>I27+I28</f>
        <v>774051</v>
      </c>
      <c r="J26" s="65">
        <f>J27+J28</f>
        <v>773077.04</v>
      </c>
      <c r="K26" s="65">
        <f t="shared" si="3"/>
        <v>120.33821350336035</v>
      </c>
      <c r="L26" s="65">
        <f t="shared" si="4"/>
        <v>99.87417366555951</v>
      </c>
    </row>
    <row r="27" spans="2:12" x14ac:dyDescent="0.25">
      <c r="B27" s="66"/>
      <c r="C27" s="66"/>
      <c r="D27" s="66"/>
      <c r="E27" s="66" t="s">
        <v>77</v>
      </c>
      <c r="F27" s="66" t="s">
        <v>78</v>
      </c>
      <c r="G27" s="66">
        <v>635725.17000000004</v>
      </c>
      <c r="H27" s="66">
        <v>797100</v>
      </c>
      <c r="I27" s="66">
        <v>750078</v>
      </c>
      <c r="J27" s="66">
        <v>749690.12</v>
      </c>
      <c r="K27" s="66">
        <f t="shared" si="3"/>
        <v>117.92676385614871</v>
      </c>
      <c r="L27" s="66">
        <f t="shared" si="4"/>
        <v>99.948288044710011</v>
      </c>
    </row>
    <row r="28" spans="2:12" x14ac:dyDescent="0.25">
      <c r="B28" s="66"/>
      <c r="C28" s="66"/>
      <c r="D28" s="66"/>
      <c r="E28" s="66" t="s">
        <v>79</v>
      </c>
      <c r="F28" s="66" t="s">
        <v>80</v>
      </c>
      <c r="G28" s="66">
        <v>6695.07</v>
      </c>
      <c r="H28" s="66">
        <v>35973</v>
      </c>
      <c r="I28" s="66">
        <v>23973</v>
      </c>
      <c r="J28" s="66">
        <v>23386.92</v>
      </c>
      <c r="K28" s="66">
        <f t="shared" si="3"/>
        <v>349.31554113698587</v>
      </c>
      <c r="L28" s="66">
        <f t="shared" si="4"/>
        <v>97.555249655862852</v>
      </c>
    </row>
    <row r="29" spans="2:12" x14ac:dyDescent="0.25">
      <c r="B29" s="65"/>
      <c r="C29" s="65"/>
      <c r="D29" s="65" t="s">
        <v>81</v>
      </c>
      <c r="E29" s="65"/>
      <c r="F29" s="65" t="s">
        <v>82</v>
      </c>
      <c r="G29" s="65">
        <f>G30</f>
        <v>35543.550000000003</v>
      </c>
      <c r="H29" s="65">
        <f>H30</f>
        <v>66361</v>
      </c>
      <c r="I29" s="65">
        <f>I30</f>
        <v>45361</v>
      </c>
      <c r="J29" s="65">
        <f>J30</f>
        <v>42513.77</v>
      </c>
      <c r="K29" s="65">
        <f t="shared" si="3"/>
        <v>119.61036531241251</v>
      </c>
      <c r="L29" s="65">
        <f t="shared" si="4"/>
        <v>93.723176296818849</v>
      </c>
    </row>
    <row r="30" spans="2:12" x14ac:dyDescent="0.25">
      <c r="B30" s="66"/>
      <c r="C30" s="66"/>
      <c r="D30" s="66"/>
      <c r="E30" s="66" t="s">
        <v>83</v>
      </c>
      <c r="F30" s="66" t="s">
        <v>82</v>
      </c>
      <c r="G30" s="66">
        <v>35543.550000000003</v>
      </c>
      <c r="H30" s="66">
        <v>66361</v>
      </c>
      <c r="I30" s="66">
        <v>45361</v>
      </c>
      <c r="J30" s="66">
        <v>42513.77</v>
      </c>
      <c r="K30" s="66">
        <f t="shared" si="3"/>
        <v>119.61036531241251</v>
      </c>
      <c r="L30" s="66">
        <f t="shared" si="4"/>
        <v>93.723176296818849</v>
      </c>
    </row>
    <row r="31" spans="2:12" x14ac:dyDescent="0.25">
      <c r="B31" s="65"/>
      <c r="C31" s="65"/>
      <c r="D31" s="65" t="s">
        <v>84</v>
      </c>
      <c r="E31" s="65"/>
      <c r="F31" s="65" t="s">
        <v>85</v>
      </c>
      <c r="G31" s="65">
        <f>G32+G33</f>
        <v>178464.32</v>
      </c>
      <c r="H31" s="65">
        <f>H32+H33</f>
        <v>244086</v>
      </c>
      <c r="I31" s="65">
        <f>I32+I33</f>
        <v>215054</v>
      </c>
      <c r="J31" s="65">
        <f>J32+J33</f>
        <v>214760.84999999998</v>
      </c>
      <c r="K31" s="65">
        <f t="shared" si="3"/>
        <v>120.33825584856399</v>
      </c>
      <c r="L31" s="65">
        <f t="shared" si="4"/>
        <v>99.863685399946036</v>
      </c>
    </row>
    <row r="32" spans="2:12" x14ac:dyDescent="0.25">
      <c r="B32" s="66"/>
      <c r="C32" s="66"/>
      <c r="D32" s="66"/>
      <c r="E32" s="66" t="s">
        <v>86</v>
      </c>
      <c r="F32" s="66" t="s">
        <v>87</v>
      </c>
      <c r="G32" s="66">
        <v>72464.990000000005</v>
      </c>
      <c r="H32" s="66">
        <v>97135</v>
      </c>
      <c r="I32" s="66">
        <v>87435</v>
      </c>
      <c r="J32" s="66">
        <v>87203.06</v>
      </c>
      <c r="K32" s="66">
        <f t="shared" si="3"/>
        <v>120.33819365737854</v>
      </c>
      <c r="L32" s="66">
        <f t="shared" si="4"/>
        <v>99.734728655572709</v>
      </c>
    </row>
    <row r="33" spans="2:12" x14ac:dyDescent="0.25">
      <c r="B33" s="66"/>
      <c r="C33" s="66"/>
      <c r="D33" s="66"/>
      <c r="E33" s="66" t="s">
        <v>88</v>
      </c>
      <c r="F33" s="66" t="s">
        <v>89</v>
      </c>
      <c r="G33" s="66">
        <v>105999.33</v>
      </c>
      <c r="H33" s="66">
        <v>146951</v>
      </c>
      <c r="I33" s="66">
        <v>127619</v>
      </c>
      <c r="J33" s="66">
        <v>127557.79</v>
      </c>
      <c r="K33" s="66">
        <f t="shared" si="3"/>
        <v>120.33829836471608</v>
      </c>
      <c r="L33" s="66">
        <f t="shared" si="4"/>
        <v>99.952036922401831</v>
      </c>
    </row>
    <row r="34" spans="2:12" x14ac:dyDescent="0.25">
      <c r="B34" s="65"/>
      <c r="C34" s="65" t="s">
        <v>90</v>
      </c>
      <c r="D34" s="65"/>
      <c r="E34" s="65"/>
      <c r="F34" s="65" t="s">
        <v>91</v>
      </c>
      <c r="G34" s="65">
        <f>G35+G39+G46+G54</f>
        <v>173903.44999999998</v>
      </c>
      <c r="H34" s="65">
        <f>H35+H39+H46+H54</f>
        <v>231099</v>
      </c>
      <c r="I34" s="65">
        <f>I35+I39+I46+I54</f>
        <v>227129</v>
      </c>
      <c r="J34" s="65">
        <f>J35+J39+J46+J54</f>
        <v>188157.9</v>
      </c>
      <c r="K34" s="65">
        <f t="shared" si="3"/>
        <v>108.19676090382337</v>
      </c>
      <c r="L34" s="65">
        <f t="shared" si="4"/>
        <v>82.841865195549659</v>
      </c>
    </row>
    <row r="35" spans="2:12" x14ac:dyDescent="0.25">
      <c r="B35" s="65"/>
      <c r="C35" s="65"/>
      <c r="D35" s="65" t="s">
        <v>92</v>
      </c>
      <c r="E35" s="65"/>
      <c r="F35" s="65" t="s">
        <v>93</v>
      </c>
      <c r="G35" s="65">
        <f>G36+G37+G38</f>
        <v>35609.509999999995</v>
      </c>
      <c r="H35" s="65">
        <f>H36+H37+H38</f>
        <v>37844</v>
      </c>
      <c r="I35" s="65">
        <f>I36+I37+I38</f>
        <v>36874</v>
      </c>
      <c r="J35" s="65">
        <f>J36+J37+J38</f>
        <v>36786.639999999999</v>
      </c>
      <c r="K35" s="65">
        <f t="shared" si="3"/>
        <v>103.30566188638936</v>
      </c>
      <c r="L35" s="65">
        <f t="shared" si="4"/>
        <v>99.763085100612898</v>
      </c>
    </row>
    <row r="36" spans="2:12" x14ac:dyDescent="0.25">
      <c r="B36" s="66"/>
      <c r="C36" s="66"/>
      <c r="D36" s="66"/>
      <c r="E36" s="66" t="s">
        <v>94</v>
      </c>
      <c r="F36" s="66" t="s">
        <v>95</v>
      </c>
      <c r="G36" s="66">
        <v>2588.09</v>
      </c>
      <c r="H36" s="66">
        <v>2919</v>
      </c>
      <c r="I36" s="66">
        <v>2769</v>
      </c>
      <c r="J36" s="66">
        <v>2732.64</v>
      </c>
      <c r="K36" s="66">
        <f t="shared" si="3"/>
        <v>105.58519989644873</v>
      </c>
      <c r="L36" s="66">
        <f t="shared" si="4"/>
        <v>98.686890574214516</v>
      </c>
    </row>
    <row r="37" spans="2:12" x14ac:dyDescent="0.25">
      <c r="B37" s="66"/>
      <c r="C37" s="66"/>
      <c r="D37" s="66"/>
      <c r="E37" s="66" t="s">
        <v>96</v>
      </c>
      <c r="F37" s="66" t="s">
        <v>97</v>
      </c>
      <c r="G37" s="66">
        <v>32948.42</v>
      </c>
      <c r="H37" s="66">
        <v>34527</v>
      </c>
      <c r="I37" s="66">
        <v>34057</v>
      </c>
      <c r="J37" s="66">
        <v>34054</v>
      </c>
      <c r="K37" s="66">
        <f t="shared" si="3"/>
        <v>103.35548715234297</v>
      </c>
      <c r="L37" s="66">
        <f t="shared" si="4"/>
        <v>99.991191238218278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73</v>
      </c>
      <c r="H38" s="66">
        <v>398</v>
      </c>
      <c r="I38" s="66">
        <v>48</v>
      </c>
      <c r="J38" s="66">
        <v>0</v>
      </c>
      <c r="K38" s="66">
        <f t="shared" si="3"/>
        <v>0</v>
      </c>
      <c r="L38" s="66">
        <f t="shared" si="4"/>
        <v>0</v>
      </c>
    </row>
    <row r="39" spans="2:12" x14ac:dyDescent="0.25">
      <c r="B39" s="65"/>
      <c r="C39" s="65"/>
      <c r="D39" s="65" t="s">
        <v>100</v>
      </c>
      <c r="E39" s="65"/>
      <c r="F39" s="65" t="s">
        <v>101</v>
      </c>
      <c r="G39" s="65">
        <f>G40+G41+G42+G43+G44+G45</f>
        <v>93593.87</v>
      </c>
      <c r="H39" s="65">
        <f>H40+H41+H42+H43+H44+H45</f>
        <v>142289</v>
      </c>
      <c r="I39" s="65">
        <f>I40+I41+I42+I43+I44+I45</f>
        <v>142289</v>
      </c>
      <c r="J39" s="65">
        <f>J40+J41+J42+J43+J44+J45</f>
        <v>103922.98000000001</v>
      </c>
      <c r="K39" s="65">
        <f t="shared" si="3"/>
        <v>111.0360967016323</v>
      </c>
      <c r="L39" s="65">
        <f t="shared" si="4"/>
        <v>73.036552368770614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5600.9</v>
      </c>
      <c r="H40" s="66">
        <v>3982</v>
      </c>
      <c r="I40" s="66">
        <v>3982</v>
      </c>
      <c r="J40" s="66">
        <v>6012.05</v>
      </c>
      <c r="K40" s="66">
        <f t="shared" si="3"/>
        <v>107.34078451677409</v>
      </c>
      <c r="L40" s="66">
        <f t="shared" si="4"/>
        <v>150.98066298342542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51098.28</v>
      </c>
      <c r="H41" s="66">
        <v>97162</v>
      </c>
      <c r="I41" s="66">
        <v>97162</v>
      </c>
      <c r="J41" s="66">
        <v>68441.11</v>
      </c>
      <c r="K41" s="66">
        <f t="shared" si="3"/>
        <v>133.94014436493754</v>
      </c>
      <c r="L41" s="66">
        <f t="shared" si="4"/>
        <v>70.440202960004939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31588.03</v>
      </c>
      <c r="H42" s="66">
        <v>33181</v>
      </c>
      <c r="I42" s="66">
        <v>33181</v>
      </c>
      <c r="J42" s="66">
        <v>22514.04</v>
      </c>
      <c r="K42" s="66">
        <f t="shared" si="3"/>
        <v>71.273960421083558</v>
      </c>
      <c r="L42" s="66">
        <f t="shared" si="4"/>
        <v>67.852204574907333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3411.11</v>
      </c>
      <c r="H43" s="66">
        <v>5309</v>
      </c>
      <c r="I43" s="66">
        <v>5309</v>
      </c>
      <c r="J43" s="66">
        <v>4189.45</v>
      </c>
      <c r="K43" s="66">
        <f t="shared" si="3"/>
        <v>122.81779244879232</v>
      </c>
      <c r="L43" s="66">
        <f t="shared" si="4"/>
        <v>78.912224524392542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1484.11</v>
      </c>
      <c r="H44" s="66">
        <v>1991</v>
      </c>
      <c r="I44" s="66">
        <v>1991</v>
      </c>
      <c r="J44" s="66">
        <v>2344.27</v>
      </c>
      <c r="K44" s="66">
        <f t="shared" si="3"/>
        <v>157.9579680751427</v>
      </c>
      <c r="L44" s="66">
        <f t="shared" si="4"/>
        <v>117.74334505273731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411.44</v>
      </c>
      <c r="H45" s="66">
        <v>664</v>
      </c>
      <c r="I45" s="66">
        <v>664</v>
      </c>
      <c r="J45" s="66">
        <v>422.06</v>
      </c>
      <c r="K45" s="66">
        <f t="shared" si="3"/>
        <v>102.58117830060276</v>
      </c>
      <c r="L45" s="66">
        <f t="shared" si="4"/>
        <v>63.563253012048193</v>
      </c>
    </row>
    <row r="46" spans="2:12" x14ac:dyDescent="0.25">
      <c r="B46" s="65"/>
      <c r="C46" s="65"/>
      <c r="D46" s="65" t="s">
        <v>114</v>
      </c>
      <c r="E46" s="65"/>
      <c r="F46" s="65" t="s">
        <v>115</v>
      </c>
      <c r="G46" s="65">
        <f>G47+G48+G49+G50+G51+G52+G53</f>
        <v>40121.979999999996</v>
      </c>
      <c r="H46" s="65">
        <f>H47+H48+H49+H50+H51+H52+H53</f>
        <v>46453</v>
      </c>
      <c r="I46" s="65">
        <f>I47+I48+I49+I50+I51+I52+I53</f>
        <v>43453</v>
      </c>
      <c r="J46" s="65">
        <f>J47+J48+J49+J50+J51+J52+J53</f>
        <v>41791.53</v>
      </c>
      <c r="K46" s="65">
        <f t="shared" si="3"/>
        <v>104.16118546492473</v>
      </c>
      <c r="L46" s="65">
        <f t="shared" si="4"/>
        <v>96.176397486939919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2654.46</v>
      </c>
      <c r="H47" s="66">
        <v>3318</v>
      </c>
      <c r="I47" s="66">
        <v>3318</v>
      </c>
      <c r="J47" s="66">
        <v>2879.06</v>
      </c>
      <c r="K47" s="66">
        <f t="shared" si="3"/>
        <v>108.46123128621264</v>
      </c>
      <c r="L47" s="66">
        <f t="shared" si="4"/>
        <v>86.770946353224829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4552.3900000000003</v>
      </c>
      <c r="H48" s="66">
        <v>5309</v>
      </c>
      <c r="I48" s="66">
        <v>5309</v>
      </c>
      <c r="J48" s="66">
        <v>4768.29</v>
      </c>
      <c r="K48" s="66">
        <f t="shared" si="3"/>
        <v>104.74256379615981</v>
      </c>
      <c r="L48" s="66">
        <f t="shared" si="4"/>
        <v>89.815219438689013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650.21</v>
      </c>
      <c r="H49" s="66">
        <v>664</v>
      </c>
      <c r="I49" s="66">
        <v>664</v>
      </c>
      <c r="J49" s="66">
        <v>2070.7199999999998</v>
      </c>
      <c r="K49" s="66">
        <f t="shared" si="3"/>
        <v>318.4694175727841</v>
      </c>
      <c r="L49" s="66">
        <f t="shared" si="4"/>
        <v>311.85542168674692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22085.43</v>
      </c>
      <c r="H50" s="66">
        <v>27208</v>
      </c>
      <c r="I50" s="66">
        <v>24208</v>
      </c>
      <c r="J50" s="66">
        <v>23288.02</v>
      </c>
      <c r="K50" s="66">
        <f t="shared" si="3"/>
        <v>105.44517358276474</v>
      </c>
      <c r="L50" s="66">
        <f t="shared" si="4"/>
        <v>96.19968605419696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4087.86</v>
      </c>
      <c r="H51" s="66">
        <v>2654</v>
      </c>
      <c r="I51" s="66">
        <v>2654</v>
      </c>
      <c r="J51" s="66">
        <v>2475.6</v>
      </c>
      <c r="K51" s="66">
        <f t="shared" si="3"/>
        <v>60.559803907178818</v>
      </c>
      <c r="L51" s="66">
        <f t="shared" si="4"/>
        <v>93.278070836473248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5560.74</v>
      </c>
      <c r="H52" s="66">
        <v>6105</v>
      </c>
      <c r="I52" s="66">
        <v>6105</v>
      </c>
      <c r="J52" s="66">
        <v>5559.84</v>
      </c>
      <c r="K52" s="66">
        <f t="shared" si="3"/>
        <v>99.983815103745187</v>
      </c>
      <c r="L52" s="66">
        <f t="shared" si="4"/>
        <v>91.070270270270271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530.89</v>
      </c>
      <c r="H53" s="66">
        <v>1195</v>
      </c>
      <c r="I53" s="66">
        <v>1195</v>
      </c>
      <c r="J53" s="66">
        <v>750</v>
      </c>
      <c r="K53" s="66">
        <f t="shared" si="3"/>
        <v>141.27220328128237</v>
      </c>
      <c r="L53" s="66">
        <f t="shared" si="4"/>
        <v>62.761506276150627</v>
      </c>
    </row>
    <row r="54" spans="2:12" x14ac:dyDescent="0.25">
      <c r="B54" s="65"/>
      <c r="C54" s="65"/>
      <c r="D54" s="65" t="s">
        <v>130</v>
      </c>
      <c r="E54" s="65"/>
      <c r="F54" s="65" t="s">
        <v>131</v>
      </c>
      <c r="G54" s="65">
        <f>G55+G56+G57</f>
        <v>4578.09</v>
      </c>
      <c r="H54" s="65">
        <f>H55+H56+H57</f>
        <v>4513</v>
      </c>
      <c r="I54" s="65">
        <f>I55+I56+I57</f>
        <v>4513</v>
      </c>
      <c r="J54" s="65">
        <f>J55+J56+J57</f>
        <v>5656.75</v>
      </c>
      <c r="K54" s="65">
        <f t="shared" si="3"/>
        <v>123.56135418919243</v>
      </c>
      <c r="L54" s="65">
        <f t="shared" si="4"/>
        <v>125.34345224905827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2494.34</v>
      </c>
      <c r="H55" s="66">
        <v>1991</v>
      </c>
      <c r="I55" s="66">
        <v>1991</v>
      </c>
      <c r="J55" s="66">
        <v>3832.54</v>
      </c>
      <c r="K55" s="66">
        <f t="shared" ref="K55:K73" si="5">(J55*100)/G55</f>
        <v>153.64946238283474</v>
      </c>
      <c r="L55" s="66">
        <f t="shared" ref="L55:L73" si="6">(J55*100)/I55</f>
        <v>192.49321948769463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464.53</v>
      </c>
      <c r="H56" s="66">
        <v>531</v>
      </c>
      <c r="I56" s="66">
        <v>531</v>
      </c>
      <c r="J56" s="66">
        <v>580</v>
      </c>
      <c r="K56" s="66">
        <f t="shared" si="5"/>
        <v>124.85738273093234</v>
      </c>
      <c r="L56" s="66">
        <f t="shared" si="6"/>
        <v>109.22787193973635</v>
      </c>
    </row>
    <row r="57" spans="2:12" x14ac:dyDescent="0.25">
      <c r="B57" s="66"/>
      <c r="C57" s="66"/>
      <c r="D57" s="66"/>
      <c r="E57" s="66" t="s">
        <v>136</v>
      </c>
      <c r="F57" s="66" t="s">
        <v>131</v>
      </c>
      <c r="G57" s="66">
        <v>1619.22</v>
      </c>
      <c r="H57" s="66">
        <v>1991</v>
      </c>
      <c r="I57" s="66">
        <v>1991</v>
      </c>
      <c r="J57" s="66">
        <v>1244.21</v>
      </c>
      <c r="K57" s="66">
        <f t="shared" si="5"/>
        <v>76.840083496992378</v>
      </c>
      <c r="L57" s="66">
        <f t="shared" si="6"/>
        <v>62.491712707182323</v>
      </c>
    </row>
    <row r="58" spans="2:12" x14ac:dyDescent="0.25">
      <c r="B58" s="65"/>
      <c r="C58" s="65" t="s">
        <v>137</v>
      </c>
      <c r="D58" s="65"/>
      <c r="E58" s="65"/>
      <c r="F58" s="65" t="s">
        <v>138</v>
      </c>
      <c r="G58" s="65">
        <f>G59+G61</f>
        <v>557.44000000000005</v>
      </c>
      <c r="H58" s="65">
        <f>H59+H61</f>
        <v>764</v>
      </c>
      <c r="I58" s="65">
        <f>I59+I61</f>
        <v>780</v>
      </c>
      <c r="J58" s="65">
        <f>J59+J61</f>
        <v>680</v>
      </c>
      <c r="K58" s="65">
        <f t="shared" si="5"/>
        <v>121.98622273249137</v>
      </c>
      <c r="L58" s="65">
        <f t="shared" si="6"/>
        <v>87.179487179487182</v>
      </c>
    </row>
    <row r="59" spans="2:12" x14ac:dyDescent="0.25">
      <c r="B59" s="65"/>
      <c r="C59" s="65"/>
      <c r="D59" s="65" t="s">
        <v>139</v>
      </c>
      <c r="E59" s="65"/>
      <c r="F59" s="65" t="s">
        <v>140</v>
      </c>
      <c r="G59" s="65">
        <f>G60</f>
        <v>0</v>
      </c>
      <c r="H59" s="65">
        <f>H60</f>
        <v>100</v>
      </c>
      <c r="I59" s="65">
        <f>I60</f>
        <v>100</v>
      </c>
      <c r="J59" s="65">
        <f>J60</f>
        <v>0</v>
      </c>
      <c r="K59" s="65" t="e">
        <f t="shared" si="5"/>
        <v>#DIV/0!</v>
      </c>
      <c r="L59" s="65">
        <f t="shared" si="6"/>
        <v>0</v>
      </c>
    </row>
    <row r="60" spans="2:12" x14ac:dyDescent="0.25">
      <c r="B60" s="66"/>
      <c r="C60" s="66"/>
      <c r="D60" s="66"/>
      <c r="E60" s="66" t="s">
        <v>141</v>
      </c>
      <c r="F60" s="66" t="s">
        <v>142</v>
      </c>
      <c r="G60" s="66">
        <v>0</v>
      </c>
      <c r="H60" s="66">
        <v>100</v>
      </c>
      <c r="I60" s="66">
        <v>100</v>
      </c>
      <c r="J60" s="66">
        <v>0</v>
      </c>
      <c r="K60" s="66" t="e">
        <f t="shared" si="5"/>
        <v>#DIV/0!</v>
      </c>
      <c r="L60" s="66">
        <f t="shared" si="6"/>
        <v>0</v>
      </c>
    </row>
    <row r="61" spans="2:12" x14ac:dyDescent="0.25">
      <c r="B61" s="65"/>
      <c r="C61" s="65"/>
      <c r="D61" s="65" t="s">
        <v>143</v>
      </c>
      <c r="E61" s="65"/>
      <c r="F61" s="65" t="s">
        <v>144</v>
      </c>
      <c r="G61" s="65">
        <f>G62</f>
        <v>557.44000000000005</v>
      </c>
      <c r="H61" s="65">
        <f>H62</f>
        <v>664</v>
      </c>
      <c r="I61" s="65">
        <f>I62</f>
        <v>680</v>
      </c>
      <c r="J61" s="65">
        <f>J62</f>
        <v>680</v>
      </c>
      <c r="K61" s="65">
        <f t="shared" si="5"/>
        <v>121.98622273249137</v>
      </c>
      <c r="L61" s="65">
        <f t="shared" si="6"/>
        <v>100</v>
      </c>
    </row>
    <row r="62" spans="2:12" x14ac:dyDescent="0.25">
      <c r="B62" s="66"/>
      <c r="C62" s="66"/>
      <c r="D62" s="66"/>
      <c r="E62" s="66" t="s">
        <v>145</v>
      </c>
      <c r="F62" s="66" t="s">
        <v>146</v>
      </c>
      <c r="G62" s="66">
        <v>557.44000000000005</v>
      </c>
      <c r="H62" s="66">
        <v>664</v>
      </c>
      <c r="I62" s="66">
        <v>680</v>
      </c>
      <c r="J62" s="66">
        <v>680</v>
      </c>
      <c r="K62" s="66">
        <f t="shared" si="5"/>
        <v>121.98622273249137</v>
      </c>
      <c r="L62" s="66">
        <f t="shared" si="6"/>
        <v>100</v>
      </c>
    </row>
    <row r="63" spans="2:12" x14ac:dyDescent="0.25">
      <c r="B63" s="65" t="s">
        <v>147</v>
      </c>
      <c r="C63" s="65"/>
      <c r="D63" s="65"/>
      <c r="E63" s="65"/>
      <c r="F63" s="65" t="s">
        <v>148</v>
      </c>
      <c r="G63" s="65">
        <f>G64+G71</f>
        <v>52186.34</v>
      </c>
      <c r="H63" s="65">
        <f>H64+H71</f>
        <v>38023</v>
      </c>
      <c r="I63" s="65">
        <f>I64+I71</f>
        <v>32173</v>
      </c>
      <c r="J63" s="65">
        <f>J64+J71</f>
        <v>32044.880000000001</v>
      </c>
      <c r="K63" s="65">
        <f t="shared" si="5"/>
        <v>61.404727750595278</v>
      </c>
      <c r="L63" s="65">
        <f t="shared" si="6"/>
        <v>99.601777888291423</v>
      </c>
    </row>
    <row r="64" spans="2:12" x14ac:dyDescent="0.25">
      <c r="B64" s="65"/>
      <c r="C64" s="65" t="s">
        <v>149</v>
      </c>
      <c r="D64" s="65"/>
      <c r="E64" s="65"/>
      <c r="F64" s="65" t="s">
        <v>150</v>
      </c>
      <c r="G64" s="65">
        <f>G65</f>
        <v>2534.14</v>
      </c>
      <c r="H64" s="65">
        <f>H65</f>
        <v>30398</v>
      </c>
      <c r="I64" s="65">
        <f>I65</f>
        <v>24548</v>
      </c>
      <c r="J64" s="65">
        <f>J65</f>
        <v>24420.66</v>
      </c>
      <c r="K64" s="65">
        <f t="shared" si="5"/>
        <v>963.66656932923991</v>
      </c>
      <c r="L64" s="65">
        <f t="shared" si="6"/>
        <v>99.481261202541958</v>
      </c>
    </row>
    <row r="65" spans="2:12" x14ac:dyDescent="0.25">
      <c r="B65" s="65"/>
      <c r="C65" s="65"/>
      <c r="D65" s="65" t="s">
        <v>151</v>
      </c>
      <c r="E65" s="65"/>
      <c r="F65" s="65" t="s">
        <v>152</v>
      </c>
      <c r="G65" s="65">
        <f>G66+G67+G68+G69+G70</f>
        <v>2534.14</v>
      </c>
      <c r="H65" s="65">
        <f>H66+H67+H68+H69+H70</f>
        <v>30398</v>
      </c>
      <c r="I65" s="65">
        <f>I66+I67+I68+I69+I70</f>
        <v>24548</v>
      </c>
      <c r="J65" s="65">
        <f>J66+J67+J68+J69+J70</f>
        <v>24420.66</v>
      </c>
      <c r="K65" s="65">
        <f t="shared" si="5"/>
        <v>963.66656932923991</v>
      </c>
      <c r="L65" s="65">
        <f t="shared" si="6"/>
        <v>99.481261202541958</v>
      </c>
    </row>
    <row r="66" spans="2:12" x14ac:dyDescent="0.25">
      <c r="B66" s="66"/>
      <c r="C66" s="66"/>
      <c r="D66" s="66"/>
      <c r="E66" s="66" t="s">
        <v>153</v>
      </c>
      <c r="F66" s="66" t="s">
        <v>154</v>
      </c>
      <c r="G66" s="66">
        <v>0</v>
      </c>
      <c r="H66" s="66">
        <v>0</v>
      </c>
      <c r="I66" s="66">
        <v>0</v>
      </c>
      <c r="J66" s="66">
        <v>21922.5</v>
      </c>
      <c r="K66" s="66" t="e">
        <f t="shared" si="5"/>
        <v>#DIV/0!</v>
      </c>
      <c r="L66" s="66" t="e">
        <f t="shared" si="6"/>
        <v>#DIV/0!</v>
      </c>
    </row>
    <row r="67" spans="2:12" x14ac:dyDescent="0.25">
      <c r="B67" s="66"/>
      <c r="C67" s="66"/>
      <c r="D67" s="66"/>
      <c r="E67" s="66" t="s">
        <v>155</v>
      </c>
      <c r="F67" s="66" t="s">
        <v>156</v>
      </c>
      <c r="G67" s="66">
        <v>0</v>
      </c>
      <c r="H67" s="66">
        <v>0</v>
      </c>
      <c r="I67" s="66">
        <v>0</v>
      </c>
      <c r="J67" s="66">
        <v>2227.5</v>
      </c>
      <c r="K67" s="66" t="e">
        <f t="shared" si="5"/>
        <v>#DIV/0!</v>
      </c>
      <c r="L67" s="66" t="e">
        <f t="shared" si="6"/>
        <v>#DIV/0!</v>
      </c>
    </row>
    <row r="68" spans="2:12" x14ac:dyDescent="0.25">
      <c r="B68" s="66"/>
      <c r="C68" s="66"/>
      <c r="D68" s="66"/>
      <c r="E68" s="66" t="s">
        <v>157</v>
      </c>
      <c r="F68" s="66" t="s">
        <v>158</v>
      </c>
      <c r="G68" s="66">
        <v>2534.14</v>
      </c>
      <c r="H68" s="66">
        <v>398</v>
      </c>
      <c r="I68" s="66">
        <v>398</v>
      </c>
      <c r="J68" s="66">
        <v>0</v>
      </c>
      <c r="K68" s="66">
        <f t="shared" si="5"/>
        <v>0</v>
      </c>
      <c r="L68" s="66">
        <f t="shared" si="6"/>
        <v>0</v>
      </c>
    </row>
    <row r="69" spans="2:12" x14ac:dyDescent="0.25">
      <c r="B69" s="66"/>
      <c r="C69" s="66"/>
      <c r="D69" s="66"/>
      <c r="E69" s="66" t="s">
        <v>159</v>
      </c>
      <c r="F69" s="66" t="s">
        <v>160</v>
      </c>
      <c r="G69" s="66">
        <v>0</v>
      </c>
      <c r="H69" s="66">
        <v>30000</v>
      </c>
      <c r="I69" s="66">
        <v>24150</v>
      </c>
      <c r="J69" s="66">
        <v>0</v>
      </c>
      <c r="K69" s="66" t="e">
        <f t="shared" si="5"/>
        <v>#DIV/0!</v>
      </c>
      <c r="L69" s="66">
        <f t="shared" si="6"/>
        <v>0</v>
      </c>
    </row>
    <row r="70" spans="2:12" x14ac:dyDescent="0.25">
      <c r="B70" s="66"/>
      <c r="C70" s="66"/>
      <c r="D70" s="66"/>
      <c r="E70" s="66" t="s">
        <v>161</v>
      </c>
      <c r="F70" s="66" t="s">
        <v>162</v>
      </c>
      <c r="G70" s="66">
        <v>0</v>
      </c>
      <c r="H70" s="66">
        <v>0</v>
      </c>
      <c r="I70" s="66">
        <v>0</v>
      </c>
      <c r="J70" s="66">
        <v>270.66000000000003</v>
      </c>
      <c r="K70" s="66" t="e">
        <f t="shared" si="5"/>
        <v>#DIV/0!</v>
      </c>
      <c r="L70" s="66" t="e">
        <f t="shared" si="6"/>
        <v>#DIV/0!</v>
      </c>
    </row>
    <row r="71" spans="2:12" x14ac:dyDescent="0.25">
      <c r="B71" s="65"/>
      <c r="C71" s="65" t="s">
        <v>163</v>
      </c>
      <c r="D71" s="65"/>
      <c r="E71" s="65"/>
      <c r="F71" s="65" t="s">
        <v>164</v>
      </c>
      <c r="G71" s="65">
        <f t="shared" ref="G71:J72" si="7">G72</f>
        <v>49652.2</v>
      </c>
      <c r="H71" s="65">
        <f t="shared" si="7"/>
        <v>7625</v>
      </c>
      <c r="I71" s="65">
        <f t="shared" si="7"/>
        <v>7625</v>
      </c>
      <c r="J71" s="65">
        <f t="shared" si="7"/>
        <v>7624.22</v>
      </c>
      <c r="K71" s="65">
        <f t="shared" si="5"/>
        <v>15.355251126838288</v>
      </c>
      <c r="L71" s="65">
        <f t="shared" si="6"/>
        <v>99.989770491803284</v>
      </c>
    </row>
    <row r="72" spans="2:12" x14ac:dyDescent="0.25">
      <c r="B72" s="65"/>
      <c r="C72" s="65"/>
      <c r="D72" s="65" t="s">
        <v>165</v>
      </c>
      <c r="E72" s="65"/>
      <c r="F72" s="65" t="s">
        <v>166</v>
      </c>
      <c r="G72" s="65">
        <f t="shared" si="7"/>
        <v>49652.2</v>
      </c>
      <c r="H72" s="65">
        <f t="shared" si="7"/>
        <v>7625</v>
      </c>
      <c r="I72" s="65">
        <f t="shared" si="7"/>
        <v>7625</v>
      </c>
      <c r="J72" s="65">
        <f t="shared" si="7"/>
        <v>7624.22</v>
      </c>
      <c r="K72" s="65">
        <f t="shared" si="5"/>
        <v>15.355251126838288</v>
      </c>
      <c r="L72" s="65">
        <f t="shared" si="6"/>
        <v>99.989770491803284</v>
      </c>
    </row>
    <row r="73" spans="2:12" x14ac:dyDescent="0.25">
      <c r="B73" s="66"/>
      <c r="C73" s="66"/>
      <c r="D73" s="66"/>
      <c r="E73" s="66" t="s">
        <v>167</v>
      </c>
      <c r="F73" s="66" t="s">
        <v>166</v>
      </c>
      <c r="G73" s="66">
        <v>49652.2</v>
      </c>
      <c r="H73" s="66">
        <v>7625</v>
      </c>
      <c r="I73" s="66">
        <v>7625</v>
      </c>
      <c r="J73" s="66">
        <v>7624.22</v>
      </c>
      <c r="K73" s="66">
        <f t="shared" si="5"/>
        <v>15.355251126838288</v>
      </c>
      <c r="L73" s="66">
        <f t="shared" si="6"/>
        <v>99.989770491803284</v>
      </c>
    </row>
    <row r="74" spans="2:12" x14ac:dyDescent="0.25">
      <c r="B74" s="65"/>
      <c r="C74" s="66"/>
      <c r="D74" s="67"/>
      <c r="E74" s="68"/>
      <c r="F74" s="8"/>
      <c r="G74" s="65"/>
      <c r="H74" s="65"/>
      <c r="I74" s="65"/>
      <c r="J74" s="65"/>
      <c r="K74" s="70"/>
      <c r="L74" s="70"/>
    </row>
  </sheetData>
  <mergeCells count="7">
    <mergeCell ref="B21:F21"/>
    <mergeCell ref="B22:F2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zoomScaleNormal="100" workbookViewId="0">
      <selection activeCell="C15" sqref="C15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6" t="s">
        <v>16</v>
      </c>
      <c r="C2" s="106"/>
      <c r="D2" s="106"/>
      <c r="E2" s="106"/>
      <c r="F2" s="106"/>
      <c r="G2" s="106"/>
      <c r="H2" s="106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</f>
        <v>1082478.6299999999</v>
      </c>
      <c r="D6" s="71">
        <f>D7+D9</f>
        <v>1413406</v>
      </c>
      <c r="E6" s="71">
        <f>E7+E9</f>
        <v>1294548</v>
      </c>
      <c r="F6" s="71">
        <f>F7+F9</f>
        <v>1258194.1099999999</v>
      </c>
      <c r="G6" s="72">
        <f t="shared" ref="G6:G15" si="0">(F6*100)/C6</f>
        <v>116.23269736050123</v>
      </c>
      <c r="H6" s="72">
        <f t="shared" ref="H6:H15" si="1">(F6*100)/E6</f>
        <v>97.191769636969809</v>
      </c>
    </row>
    <row r="7" spans="1:8" x14ac:dyDescent="0.25">
      <c r="A7"/>
      <c r="B7" s="8" t="s">
        <v>168</v>
      </c>
      <c r="C7" s="71">
        <f>C8</f>
        <v>1079051</v>
      </c>
      <c r="D7" s="71">
        <f>D8</f>
        <v>1409690</v>
      </c>
      <c r="E7" s="71">
        <f>E8</f>
        <v>1290832</v>
      </c>
      <c r="F7" s="71">
        <f>F8</f>
        <v>1249920.21</v>
      </c>
      <c r="G7" s="72">
        <f t="shared" si="0"/>
        <v>115.8351375421551</v>
      </c>
      <c r="H7" s="72">
        <f t="shared" si="1"/>
        <v>96.830587559031699</v>
      </c>
    </row>
    <row r="8" spans="1:8" x14ac:dyDescent="0.25">
      <c r="A8"/>
      <c r="B8" s="16" t="s">
        <v>169</v>
      </c>
      <c r="C8" s="73">
        <v>1079051</v>
      </c>
      <c r="D8" s="73">
        <v>1409690</v>
      </c>
      <c r="E8" s="73">
        <v>1290832</v>
      </c>
      <c r="F8" s="74">
        <v>1249920.21</v>
      </c>
      <c r="G8" s="70">
        <f t="shared" si="0"/>
        <v>115.8351375421551</v>
      </c>
      <c r="H8" s="70">
        <f t="shared" si="1"/>
        <v>96.830587559031699</v>
      </c>
    </row>
    <row r="9" spans="1:8" x14ac:dyDescent="0.25">
      <c r="A9"/>
      <c r="B9" s="8" t="s">
        <v>170</v>
      </c>
      <c r="C9" s="71">
        <f>C10</f>
        <v>3427.63</v>
      </c>
      <c r="D9" s="71">
        <f>D10</f>
        <v>3716</v>
      </c>
      <c r="E9" s="71">
        <f>E10</f>
        <v>3716</v>
      </c>
      <c r="F9" s="71">
        <f>F10</f>
        <v>8273.9</v>
      </c>
      <c r="G9" s="72">
        <f t="shared" si="0"/>
        <v>241.38836455510074</v>
      </c>
      <c r="H9" s="72">
        <f t="shared" si="1"/>
        <v>222.65608180839612</v>
      </c>
    </row>
    <row r="10" spans="1:8" x14ac:dyDescent="0.25">
      <c r="A10"/>
      <c r="B10" s="16" t="s">
        <v>171</v>
      </c>
      <c r="C10" s="73">
        <v>3427.63</v>
      </c>
      <c r="D10" s="73">
        <v>3716</v>
      </c>
      <c r="E10" s="73">
        <v>3716</v>
      </c>
      <c r="F10" s="74">
        <v>8273.9</v>
      </c>
      <c r="G10" s="70">
        <f t="shared" si="0"/>
        <v>241.38836455510074</v>
      </c>
      <c r="H10" s="70">
        <f t="shared" si="1"/>
        <v>222.65608180839612</v>
      </c>
    </row>
    <row r="11" spans="1:8" x14ac:dyDescent="0.25">
      <c r="B11" s="8" t="s">
        <v>33</v>
      </c>
      <c r="C11" s="75">
        <f>C12+C14</f>
        <v>1083075.3372970999</v>
      </c>
      <c r="D11" s="75">
        <f>D12+D14</f>
        <v>1413406</v>
      </c>
      <c r="E11" s="75">
        <f>E12+E14</f>
        <v>1294548</v>
      </c>
      <c r="F11" s="75">
        <f>F12+F14</f>
        <v>1251234.44</v>
      </c>
      <c r="G11" s="72">
        <f t="shared" si="0"/>
        <v>115.52607624900355</v>
      </c>
      <c r="H11" s="72">
        <f t="shared" si="1"/>
        <v>96.654155736210626</v>
      </c>
    </row>
    <row r="12" spans="1:8" x14ac:dyDescent="0.25">
      <c r="A12"/>
      <c r="B12" s="8" t="s">
        <v>168</v>
      </c>
      <c r="C12" s="75">
        <f>C13</f>
        <v>1079051.1672970999</v>
      </c>
      <c r="D12" s="75">
        <f>D13</f>
        <v>1409690</v>
      </c>
      <c r="E12" s="75">
        <f>E13</f>
        <v>1290832</v>
      </c>
      <c r="F12" s="75">
        <f>F13</f>
        <v>1249920.21</v>
      </c>
      <c r="G12" s="72">
        <f t="shared" si="0"/>
        <v>115.83511958296728</v>
      </c>
      <c r="H12" s="72">
        <f t="shared" si="1"/>
        <v>96.830587559031699</v>
      </c>
    </row>
    <row r="13" spans="1:8" x14ac:dyDescent="0.25">
      <c r="A13"/>
      <c r="B13" s="16" t="s">
        <v>169</v>
      </c>
      <c r="C13" s="73">
        <v>1079051.1672970999</v>
      </c>
      <c r="D13" s="73">
        <v>1409690</v>
      </c>
      <c r="E13" s="76">
        <v>1290832</v>
      </c>
      <c r="F13" s="74">
        <v>1249920.21</v>
      </c>
      <c r="G13" s="70">
        <f t="shared" si="0"/>
        <v>115.83511958296728</v>
      </c>
      <c r="H13" s="70">
        <f t="shared" si="1"/>
        <v>96.830587559031699</v>
      </c>
    </row>
    <row r="14" spans="1:8" x14ac:dyDescent="0.25">
      <c r="A14"/>
      <c r="B14" s="8" t="s">
        <v>170</v>
      </c>
      <c r="C14" s="75">
        <f>C15</f>
        <v>4024.17</v>
      </c>
      <c r="D14" s="75">
        <f>D15</f>
        <v>3716</v>
      </c>
      <c r="E14" s="75">
        <f>E15</f>
        <v>3716</v>
      </c>
      <c r="F14" s="75">
        <f>F15</f>
        <v>1314.23</v>
      </c>
      <c r="G14" s="72">
        <f t="shared" si="0"/>
        <v>32.658411548219881</v>
      </c>
      <c r="H14" s="72">
        <f t="shared" si="1"/>
        <v>35.366792249730892</v>
      </c>
    </row>
    <row r="15" spans="1:8" x14ac:dyDescent="0.25">
      <c r="A15"/>
      <c r="B15" s="16" t="s">
        <v>171</v>
      </c>
      <c r="C15" s="125">
        <v>4024.17</v>
      </c>
      <c r="D15" s="73">
        <v>3716</v>
      </c>
      <c r="E15" s="76">
        <v>3716</v>
      </c>
      <c r="F15" s="74">
        <v>1314.23</v>
      </c>
      <c r="G15" s="70">
        <f t="shared" si="0"/>
        <v>32.658411548219881</v>
      </c>
      <c r="H15" s="70">
        <f t="shared" si="1"/>
        <v>35.366792249730892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zoomScaleNormal="100" workbookViewId="0">
      <selection activeCell="C8" sqref="C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17</v>
      </c>
      <c r="C2" s="106"/>
      <c r="D2" s="106"/>
      <c r="E2" s="106"/>
      <c r="F2" s="106"/>
      <c r="G2" s="106"/>
      <c r="H2" s="10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1083075.3372970999</v>
      </c>
      <c r="D6" s="75">
        <f t="shared" si="0"/>
        <v>1413406</v>
      </c>
      <c r="E6" s="75">
        <f t="shared" si="0"/>
        <v>1294548</v>
      </c>
      <c r="F6" s="75">
        <f t="shared" si="0"/>
        <v>1251234.44</v>
      </c>
      <c r="G6" s="70">
        <f>(F6*100)/C6</f>
        <v>115.52607624900355</v>
      </c>
      <c r="H6" s="70">
        <f>(F6*100)/E6</f>
        <v>96.654155736210626</v>
      </c>
    </row>
    <row r="7" spans="2:8" x14ac:dyDescent="0.25">
      <c r="B7" s="8" t="s">
        <v>172</v>
      </c>
      <c r="C7" s="75">
        <f t="shared" si="0"/>
        <v>1083075.3372970999</v>
      </c>
      <c r="D7" s="75">
        <f t="shared" si="0"/>
        <v>1413406</v>
      </c>
      <c r="E7" s="75">
        <f t="shared" si="0"/>
        <v>1294548</v>
      </c>
      <c r="F7" s="75">
        <f t="shared" si="0"/>
        <v>1251234.44</v>
      </c>
      <c r="G7" s="70">
        <f>(F7*100)/C7</f>
        <v>115.52607624900355</v>
      </c>
      <c r="H7" s="70">
        <f>(F7*100)/E7</f>
        <v>96.654155736210626</v>
      </c>
    </row>
    <row r="8" spans="2:8" x14ac:dyDescent="0.25">
      <c r="B8" s="11" t="s">
        <v>173</v>
      </c>
      <c r="C8" s="125">
        <v>1083075.3372970999</v>
      </c>
      <c r="D8" s="73">
        <v>1413406</v>
      </c>
      <c r="E8" s="73">
        <v>1294548</v>
      </c>
      <c r="F8" s="74">
        <v>1251234.44</v>
      </c>
      <c r="G8" s="70">
        <f>(F8*100)/C8</f>
        <v>115.52607624900355</v>
      </c>
      <c r="H8" s="70">
        <f>(F8*100)/E8</f>
        <v>96.654155736210626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view="pageBreakPreview" zoomScale="60" zoomScaleNormal="100" workbookViewId="0">
      <selection activeCell="G14" sqref="G1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6" t="s">
        <v>25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5.75" customHeight="1" x14ac:dyDescent="0.25">
      <c r="B5" s="106" t="s">
        <v>18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view="pageBreakPreview" zoomScale="60" zoomScaleNormal="100" workbookViewId="0">
      <selection activeCell="G14" sqref="G1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19</v>
      </c>
      <c r="C2" s="106"/>
      <c r="D2" s="106"/>
      <c r="E2" s="106"/>
      <c r="F2" s="106"/>
      <c r="G2" s="106"/>
      <c r="H2" s="10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940"/>
  <sheetViews>
    <sheetView tabSelected="1" zoomScaleNormal="100" workbookViewId="0">
      <selection activeCell="A92" sqref="A92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174</v>
      </c>
      <c r="C1" s="39"/>
    </row>
    <row r="2" spans="1:6" ht="15" customHeight="1" x14ac:dyDescent="0.2">
      <c r="A2" s="41" t="s">
        <v>35</v>
      </c>
      <c r="B2" s="42" t="s">
        <v>175</v>
      </c>
      <c r="C2" s="39"/>
    </row>
    <row r="3" spans="1:6" s="39" customFormat="1" ht="43.5" customHeight="1" x14ac:dyDescent="0.2">
      <c r="A3" s="43" t="s">
        <v>36</v>
      </c>
      <c r="B3" s="41">
        <v>3228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  <c r="C6" s="39">
        <f>C7+C8</f>
        <v>1413406</v>
      </c>
      <c r="D6" s="39">
        <f t="shared" ref="D6:E6" si="0">D7+D8</f>
        <v>1294548</v>
      </c>
      <c r="E6" s="39">
        <f t="shared" si="0"/>
        <v>1251234.44</v>
      </c>
    </row>
    <row r="7" spans="1:6" x14ac:dyDescent="0.2">
      <c r="A7" s="47" t="s">
        <v>176</v>
      </c>
      <c r="B7" s="46"/>
      <c r="C7" s="77">
        <f>C11</f>
        <v>1409690</v>
      </c>
      <c r="D7" s="77">
        <f>D11</f>
        <v>1290832</v>
      </c>
      <c r="E7" s="77">
        <f>E11</f>
        <v>1249920.21</v>
      </c>
      <c r="F7" s="77">
        <f>(E7*100)/D7</f>
        <v>96.830587559031699</v>
      </c>
    </row>
    <row r="8" spans="1:6" x14ac:dyDescent="0.2">
      <c r="A8" s="47" t="s">
        <v>73</v>
      </c>
      <c r="B8" s="46"/>
      <c r="C8" s="77">
        <f>C66</f>
        <v>3716</v>
      </c>
      <c r="D8" s="77">
        <f>D66</f>
        <v>3716</v>
      </c>
      <c r="E8" s="77">
        <f>E66</f>
        <v>1314.23</v>
      </c>
      <c r="F8" s="77">
        <f>(E8*100)/D8</f>
        <v>35.366792249730892</v>
      </c>
    </row>
    <row r="9" spans="1:6" s="57" customFormat="1" x14ac:dyDescent="0.2"/>
    <row r="10" spans="1:6" ht="38.25" x14ac:dyDescent="0.2">
      <c r="A10" s="47" t="s">
        <v>177</v>
      </c>
      <c r="B10" s="47" t="s">
        <v>178</v>
      </c>
      <c r="C10" s="47" t="s">
        <v>47</v>
      </c>
      <c r="D10" s="47" t="s">
        <v>179</v>
      </c>
      <c r="E10" s="47" t="s">
        <v>180</v>
      </c>
      <c r="F10" s="47" t="s">
        <v>181</v>
      </c>
    </row>
    <row r="11" spans="1:6" x14ac:dyDescent="0.2">
      <c r="A11" s="48" t="s">
        <v>176</v>
      </c>
      <c r="B11" s="48" t="s">
        <v>182</v>
      </c>
      <c r="C11" s="78">
        <f>C12+C51</f>
        <v>1409690</v>
      </c>
      <c r="D11" s="78">
        <f>D12+D51</f>
        <v>1290832</v>
      </c>
      <c r="E11" s="78">
        <f>E12+E51</f>
        <v>1249920.21</v>
      </c>
      <c r="F11" s="79">
        <f>(E11*100)/D11</f>
        <v>96.830587559031699</v>
      </c>
    </row>
    <row r="12" spans="1:6" x14ac:dyDescent="0.2">
      <c r="A12" s="49" t="s">
        <v>71</v>
      </c>
      <c r="B12" s="50" t="s">
        <v>72</v>
      </c>
      <c r="C12" s="80">
        <f>C13+C22+C46</f>
        <v>1372065</v>
      </c>
      <c r="D12" s="80">
        <f>D13+D22+D46</f>
        <v>1259057</v>
      </c>
      <c r="E12" s="80">
        <f>E13+E22+E46</f>
        <v>1218145.99</v>
      </c>
      <c r="F12" s="81">
        <f>(E12*100)/D12</f>
        <v>96.750662599072157</v>
      </c>
    </row>
    <row r="13" spans="1:6" x14ac:dyDescent="0.2">
      <c r="A13" s="51" t="s">
        <v>73</v>
      </c>
      <c r="B13" s="52" t="s">
        <v>74</v>
      </c>
      <c r="C13" s="82">
        <f>C14+C17+C19</f>
        <v>1143520</v>
      </c>
      <c r="D13" s="82">
        <f>D14+D17+D19</f>
        <v>1034466</v>
      </c>
      <c r="E13" s="82">
        <f>E14+E17+E19</f>
        <v>1030351.66</v>
      </c>
      <c r="F13" s="81">
        <f>(E13*100)/D13</f>
        <v>99.602274023505842</v>
      </c>
    </row>
    <row r="14" spans="1:6" x14ac:dyDescent="0.2">
      <c r="A14" s="53" t="s">
        <v>75</v>
      </c>
      <c r="B14" s="54" t="s">
        <v>76</v>
      </c>
      <c r="C14" s="83">
        <f>C15+C16</f>
        <v>833073</v>
      </c>
      <c r="D14" s="83">
        <f>D15+D16</f>
        <v>774051</v>
      </c>
      <c r="E14" s="83">
        <f>E15+E16</f>
        <v>773077.04</v>
      </c>
      <c r="F14" s="83">
        <f>(E14*100)/D14</f>
        <v>99.87417366555951</v>
      </c>
    </row>
    <row r="15" spans="1:6" x14ac:dyDescent="0.2">
      <c r="A15" s="55" t="s">
        <v>77</v>
      </c>
      <c r="B15" s="56" t="s">
        <v>78</v>
      </c>
      <c r="C15" s="84">
        <v>797100</v>
      </c>
      <c r="D15" s="84">
        <v>750078</v>
      </c>
      <c r="E15" s="84">
        <v>749690.12</v>
      </c>
      <c r="F15" s="84"/>
    </row>
    <row r="16" spans="1:6" x14ac:dyDescent="0.2">
      <c r="A16" s="55" t="s">
        <v>79</v>
      </c>
      <c r="B16" s="56" t="s">
        <v>80</v>
      </c>
      <c r="C16" s="84">
        <v>35973</v>
      </c>
      <c r="D16" s="84">
        <v>23973</v>
      </c>
      <c r="E16" s="84">
        <v>23386.92</v>
      </c>
      <c r="F16" s="84"/>
    </row>
    <row r="17" spans="1:6" x14ac:dyDescent="0.2">
      <c r="A17" s="53" t="s">
        <v>81</v>
      </c>
      <c r="B17" s="54" t="s">
        <v>82</v>
      </c>
      <c r="C17" s="83">
        <f>C18</f>
        <v>66361</v>
      </c>
      <c r="D17" s="83">
        <f>D18</f>
        <v>45361</v>
      </c>
      <c r="E17" s="83">
        <f>E18</f>
        <v>42513.77</v>
      </c>
      <c r="F17" s="83">
        <f>(E17*100)/D17</f>
        <v>93.723176296818849</v>
      </c>
    </row>
    <row r="18" spans="1:6" x14ac:dyDescent="0.2">
      <c r="A18" s="55" t="s">
        <v>83</v>
      </c>
      <c r="B18" s="56" t="s">
        <v>82</v>
      </c>
      <c r="C18" s="84">
        <v>66361</v>
      </c>
      <c r="D18" s="84">
        <v>45361</v>
      </c>
      <c r="E18" s="84">
        <v>42513.77</v>
      </c>
      <c r="F18" s="84"/>
    </row>
    <row r="19" spans="1:6" x14ac:dyDescent="0.2">
      <c r="A19" s="53" t="s">
        <v>84</v>
      </c>
      <c r="B19" s="54" t="s">
        <v>85</v>
      </c>
      <c r="C19" s="83">
        <f>C20+C21</f>
        <v>244086</v>
      </c>
      <c r="D19" s="83">
        <f>D20+D21</f>
        <v>215054</v>
      </c>
      <c r="E19" s="83">
        <f>E20+E21</f>
        <v>214760.84999999998</v>
      </c>
      <c r="F19" s="83">
        <f>(E19*100)/D19</f>
        <v>99.863685399946036</v>
      </c>
    </row>
    <row r="20" spans="1:6" x14ac:dyDescent="0.2">
      <c r="A20" s="55" t="s">
        <v>86</v>
      </c>
      <c r="B20" s="56" t="s">
        <v>87</v>
      </c>
      <c r="C20" s="84">
        <v>97135</v>
      </c>
      <c r="D20" s="84">
        <v>87435</v>
      </c>
      <c r="E20" s="84">
        <v>87203.06</v>
      </c>
      <c r="F20" s="84"/>
    </row>
    <row r="21" spans="1:6" x14ac:dyDescent="0.2">
      <c r="A21" s="55" t="s">
        <v>88</v>
      </c>
      <c r="B21" s="56" t="s">
        <v>89</v>
      </c>
      <c r="C21" s="84">
        <v>146951</v>
      </c>
      <c r="D21" s="84">
        <v>127619</v>
      </c>
      <c r="E21" s="84">
        <v>127557.79</v>
      </c>
      <c r="F21" s="84"/>
    </row>
    <row r="22" spans="1:6" x14ac:dyDescent="0.2">
      <c r="A22" s="51" t="s">
        <v>90</v>
      </c>
      <c r="B22" s="52" t="s">
        <v>91</v>
      </c>
      <c r="C22" s="82">
        <f>C23+C27+C34+C42</f>
        <v>227781</v>
      </c>
      <c r="D22" s="82">
        <f>D23+D27+D34+D42</f>
        <v>223811</v>
      </c>
      <c r="E22" s="82">
        <f>E23+E27+E34+E42</f>
        <v>187114.33000000002</v>
      </c>
      <c r="F22" s="81">
        <f>(E22*100)/D22</f>
        <v>83.603723677567231</v>
      </c>
    </row>
    <row r="23" spans="1:6" x14ac:dyDescent="0.2">
      <c r="A23" s="53" t="s">
        <v>92</v>
      </c>
      <c r="B23" s="54" t="s">
        <v>93</v>
      </c>
      <c r="C23" s="83">
        <f>C24+C25+C26</f>
        <v>37844</v>
      </c>
      <c r="D23" s="83">
        <f>D24+D25+D26</f>
        <v>36874</v>
      </c>
      <c r="E23" s="83">
        <f>E24+E25+E26</f>
        <v>36786.639999999999</v>
      </c>
      <c r="F23" s="83">
        <f>(E23*100)/D23</f>
        <v>99.763085100612898</v>
      </c>
    </row>
    <row r="24" spans="1:6" x14ac:dyDescent="0.2">
      <c r="A24" s="55" t="s">
        <v>94</v>
      </c>
      <c r="B24" s="56" t="s">
        <v>95</v>
      </c>
      <c r="C24" s="84">
        <v>2919</v>
      </c>
      <c r="D24" s="84">
        <v>2769</v>
      </c>
      <c r="E24" s="84">
        <v>2732.64</v>
      </c>
      <c r="F24" s="84"/>
    </row>
    <row r="25" spans="1:6" ht="25.5" x14ac:dyDescent="0.2">
      <c r="A25" s="55" t="s">
        <v>96</v>
      </c>
      <c r="B25" s="56" t="s">
        <v>97</v>
      </c>
      <c r="C25" s="84">
        <v>34527</v>
      </c>
      <c r="D25" s="84">
        <v>34057</v>
      </c>
      <c r="E25" s="84">
        <v>34054</v>
      </c>
      <c r="F25" s="84"/>
    </row>
    <row r="26" spans="1:6" x14ac:dyDescent="0.2">
      <c r="A26" s="55" t="s">
        <v>98</v>
      </c>
      <c r="B26" s="56" t="s">
        <v>99</v>
      </c>
      <c r="C26" s="84">
        <v>398</v>
      </c>
      <c r="D26" s="84">
        <v>48</v>
      </c>
      <c r="E26" s="84">
        <v>0</v>
      </c>
      <c r="F26" s="84"/>
    </row>
    <row r="27" spans="1:6" x14ac:dyDescent="0.2">
      <c r="A27" s="53" t="s">
        <v>100</v>
      </c>
      <c r="B27" s="54" t="s">
        <v>101</v>
      </c>
      <c r="C27" s="83">
        <f>C28+C29+C30+C31+C32+C33</f>
        <v>140298</v>
      </c>
      <c r="D27" s="83">
        <f>D28+D29+D30+D31+D32+D33</f>
        <v>140298</v>
      </c>
      <c r="E27" s="83">
        <f>E28+E29+E30+E31+E32+E33</f>
        <v>103711.95000000001</v>
      </c>
      <c r="F27" s="83">
        <f>(E27*100)/D27</f>
        <v>73.922614720095808</v>
      </c>
    </row>
    <row r="28" spans="1:6" x14ac:dyDescent="0.2">
      <c r="A28" s="55" t="s">
        <v>102</v>
      </c>
      <c r="B28" s="56" t="s">
        <v>103</v>
      </c>
      <c r="C28" s="84">
        <v>3982</v>
      </c>
      <c r="D28" s="84">
        <v>3982</v>
      </c>
      <c r="E28" s="84">
        <v>6012.05</v>
      </c>
      <c r="F28" s="84"/>
    </row>
    <row r="29" spans="1:6" x14ac:dyDescent="0.2">
      <c r="A29" s="55" t="s">
        <v>104</v>
      </c>
      <c r="B29" s="56" t="s">
        <v>105</v>
      </c>
      <c r="C29" s="84">
        <v>97162</v>
      </c>
      <c r="D29" s="84">
        <v>97162</v>
      </c>
      <c r="E29" s="84">
        <v>68441.11</v>
      </c>
      <c r="F29" s="84"/>
    </row>
    <row r="30" spans="1:6" x14ac:dyDescent="0.2">
      <c r="A30" s="55" t="s">
        <v>106</v>
      </c>
      <c r="B30" s="56" t="s">
        <v>107</v>
      </c>
      <c r="C30" s="84">
        <v>33181</v>
      </c>
      <c r="D30" s="84">
        <v>33181</v>
      </c>
      <c r="E30" s="84">
        <v>22514.04</v>
      </c>
      <c r="F30" s="84"/>
    </row>
    <row r="31" spans="1:6" x14ac:dyDescent="0.2">
      <c r="A31" s="55" t="s">
        <v>108</v>
      </c>
      <c r="B31" s="56" t="s">
        <v>109</v>
      </c>
      <c r="C31" s="84">
        <v>3982</v>
      </c>
      <c r="D31" s="84">
        <v>3982</v>
      </c>
      <c r="E31" s="84">
        <v>4189.45</v>
      </c>
      <c r="F31" s="84"/>
    </row>
    <row r="32" spans="1:6" x14ac:dyDescent="0.2">
      <c r="A32" s="55" t="s">
        <v>110</v>
      </c>
      <c r="B32" s="56" t="s">
        <v>111</v>
      </c>
      <c r="C32" s="84">
        <v>1327</v>
      </c>
      <c r="D32" s="84">
        <v>1327</v>
      </c>
      <c r="E32" s="84">
        <v>2133.2399999999998</v>
      </c>
      <c r="F32" s="84"/>
    </row>
    <row r="33" spans="1:6" x14ac:dyDescent="0.2">
      <c r="A33" s="55" t="s">
        <v>112</v>
      </c>
      <c r="B33" s="56" t="s">
        <v>113</v>
      </c>
      <c r="C33" s="84">
        <v>664</v>
      </c>
      <c r="D33" s="84">
        <v>664</v>
      </c>
      <c r="E33" s="84">
        <v>422.06</v>
      </c>
      <c r="F33" s="84"/>
    </row>
    <row r="34" spans="1:6" x14ac:dyDescent="0.2">
      <c r="A34" s="53" t="s">
        <v>114</v>
      </c>
      <c r="B34" s="54" t="s">
        <v>115</v>
      </c>
      <c r="C34" s="83">
        <f>C35+C36+C37+C38+C39+C40+C41</f>
        <v>45126</v>
      </c>
      <c r="D34" s="83">
        <f>D35+D36+D37+D38+D39+D40+D41</f>
        <v>42126</v>
      </c>
      <c r="E34" s="83">
        <f>E35+E36+E37+E38+E39+E40+E41</f>
        <v>41791.53</v>
      </c>
      <c r="F34" s="83">
        <f>(E34*100)/D34</f>
        <v>99.206024782794472</v>
      </c>
    </row>
    <row r="35" spans="1:6" x14ac:dyDescent="0.2">
      <c r="A35" s="55" t="s">
        <v>116</v>
      </c>
      <c r="B35" s="56" t="s">
        <v>117</v>
      </c>
      <c r="C35" s="84">
        <v>3318</v>
      </c>
      <c r="D35" s="84">
        <v>3318</v>
      </c>
      <c r="E35" s="84">
        <v>2879.06</v>
      </c>
      <c r="F35" s="84"/>
    </row>
    <row r="36" spans="1:6" x14ac:dyDescent="0.2">
      <c r="A36" s="55" t="s">
        <v>118</v>
      </c>
      <c r="B36" s="56" t="s">
        <v>119</v>
      </c>
      <c r="C36" s="84">
        <v>3982</v>
      </c>
      <c r="D36" s="84">
        <v>3982</v>
      </c>
      <c r="E36" s="84">
        <v>4768.29</v>
      </c>
      <c r="F36" s="84"/>
    </row>
    <row r="37" spans="1:6" x14ac:dyDescent="0.2">
      <c r="A37" s="55" t="s">
        <v>120</v>
      </c>
      <c r="B37" s="56" t="s">
        <v>121</v>
      </c>
      <c r="C37" s="84">
        <v>664</v>
      </c>
      <c r="D37" s="84">
        <v>664</v>
      </c>
      <c r="E37" s="84">
        <v>2070.7199999999998</v>
      </c>
      <c r="F37" s="84"/>
    </row>
    <row r="38" spans="1:6" x14ac:dyDescent="0.2">
      <c r="A38" s="55" t="s">
        <v>122</v>
      </c>
      <c r="B38" s="56" t="s">
        <v>123</v>
      </c>
      <c r="C38" s="84">
        <v>27208</v>
      </c>
      <c r="D38" s="84">
        <v>24208</v>
      </c>
      <c r="E38" s="84">
        <v>23288.02</v>
      </c>
      <c r="F38" s="84"/>
    </row>
    <row r="39" spans="1:6" x14ac:dyDescent="0.2">
      <c r="A39" s="55" t="s">
        <v>124</v>
      </c>
      <c r="B39" s="56" t="s">
        <v>125</v>
      </c>
      <c r="C39" s="84">
        <v>2654</v>
      </c>
      <c r="D39" s="84">
        <v>2654</v>
      </c>
      <c r="E39" s="84">
        <v>2475.6</v>
      </c>
      <c r="F39" s="84"/>
    </row>
    <row r="40" spans="1:6" x14ac:dyDescent="0.2">
      <c r="A40" s="55" t="s">
        <v>126</v>
      </c>
      <c r="B40" s="56" t="s">
        <v>127</v>
      </c>
      <c r="C40" s="84">
        <v>6105</v>
      </c>
      <c r="D40" s="84">
        <v>6105</v>
      </c>
      <c r="E40" s="84">
        <v>5559.84</v>
      </c>
      <c r="F40" s="84"/>
    </row>
    <row r="41" spans="1:6" x14ac:dyDescent="0.2">
      <c r="A41" s="55" t="s">
        <v>128</v>
      </c>
      <c r="B41" s="56" t="s">
        <v>129</v>
      </c>
      <c r="C41" s="84">
        <v>1195</v>
      </c>
      <c r="D41" s="84">
        <v>1195</v>
      </c>
      <c r="E41" s="84">
        <v>750</v>
      </c>
      <c r="F41" s="84"/>
    </row>
    <row r="42" spans="1:6" x14ac:dyDescent="0.2">
      <c r="A42" s="53" t="s">
        <v>130</v>
      </c>
      <c r="B42" s="54" t="s">
        <v>131</v>
      </c>
      <c r="C42" s="83">
        <f>C43+C44+C45</f>
        <v>4513</v>
      </c>
      <c r="D42" s="83">
        <f>D43+D44+D45</f>
        <v>4513</v>
      </c>
      <c r="E42" s="83">
        <f>E43+E44+E45</f>
        <v>4824.21</v>
      </c>
      <c r="F42" s="83">
        <f>(E42*100)/D42</f>
        <v>106.89585641480168</v>
      </c>
    </row>
    <row r="43" spans="1:6" x14ac:dyDescent="0.2">
      <c r="A43" s="55" t="s">
        <v>132</v>
      </c>
      <c r="B43" s="56" t="s">
        <v>133</v>
      </c>
      <c r="C43" s="84">
        <v>1991</v>
      </c>
      <c r="D43" s="84">
        <v>1991</v>
      </c>
      <c r="E43" s="84">
        <v>3000</v>
      </c>
      <c r="F43" s="84"/>
    </row>
    <row r="44" spans="1:6" x14ac:dyDescent="0.2">
      <c r="A44" s="55" t="s">
        <v>134</v>
      </c>
      <c r="B44" s="56" t="s">
        <v>135</v>
      </c>
      <c r="C44" s="84">
        <v>531</v>
      </c>
      <c r="D44" s="84">
        <v>531</v>
      </c>
      <c r="E44" s="84">
        <v>580</v>
      </c>
      <c r="F44" s="84"/>
    </row>
    <row r="45" spans="1:6" x14ac:dyDescent="0.2">
      <c r="A45" s="55" t="s">
        <v>136</v>
      </c>
      <c r="B45" s="56" t="s">
        <v>131</v>
      </c>
      <c r="C45" s="84">
        <v>1991</v>
      </c>
      <c r="D45" s="84">
        <v>1991</v>
      </c>
      <c r="E45" s="84">
        <v>1244.21</v>
      </c>
      <c r="F45" s="84"/>
    </row>
    <row r="46" spans="1:6" x14ac:dyDescent="0.2">
      <c r="A46" s="51" t="s">
        <v>137</v>
      </c>
      <c r="B46" s="52" t="s">
        <v>138</v>
      </c>
      <c r="C46" s="82">
        <f>C47+C49</f>
        <v>764</v>
      </c>
      <c r="D46" s="82">
        <f>D47+D49</f>
        <v>780</v>
      </c>
      <c r="E46" s="82">
        <f>E47+E49</f>
        <v>680</v>
      </c>
      <c r="F46" s="81">
        <f>(E46*100)/D46</f>
        <v>87.179487179487182</v>
      </c>
    </row>
    <row r="47" spans="1:6" x14ac:dyDescent="0.2">
      <c r="A47" s="53" t="s">
        <v>139</v>
      </c>
      <c r="B47" s="54" t="s">
        <v>140</v>
      </c>
      <c r="C47" s="83">
        <f>C48</f>
        <v>100</v>
      </c>
      <c r="D47" s="83">
        <f>D48</f>
        <v>100</v>
      </c>
      <c r="E47" s="83">
        <f>E48</f>
        <v>0</v>
      </c>
      <c r="F47" s="83">
        <f>(E47*100)/D47</f>
        <v>0</v>
      </c>
    </row>
    <row r="48" spans="1:6" ht="25.5" x14ac:dyDescent="0.2">
      <c r="A48" s="55" t="s">
        <v>141</v>
      </c>
      <c r="B48" s="56" t="s">
        <v>142</v>
      </c>
      <c r="C48" s="84">
        <v>100</v>
      </c>
      <c r="D48" s="84">
        <v>100</v>
      </c>
      <c r="E48" s="84">
        <v>0</v>
      </c>
      <c r="F48" s="84"/>
    </row>
    <row r="49" spans="1:6" x14ac:dyDescent="0.2">
      <c r="A49" s="53" t="s">
        <v>143</v>
      </c>
      <c r="B49" s="54" t="s">
        <v>144</v>
      </c>
      <c r="C49" s="83">
        <f>C50</f>
        <v>664</v>
      </c>
      <c r="D49" s="83">
        <f>D50</f>
        <v>680</v>
      </c>
      <c r="E49" s="83">
        <f>E50</f>
        <v>680</v>
      </c>
      <c r="F49" s="83">
        <f>(E49*100)/D49</f>
        <v>100</v>
      </c>
    </row>
    <row r="50" spans="1:6" x14ac:dyDescent="0.2">
      <c r="A50" s="55" t="s">
        <v>145</v>
      </c>
      <c r="B50" s="56" t="s">
        <v>146</v>
      </c>
      <c r="C50" s="84">
        <v>664</v>
      </c>
      <c r="D50" s="84">
        <v>680</v>
      </c>
      <c r="E50" s="84">
        <v>680</v>
      </c>
      <c r="F50" s="84"/>
    </row>
    <row r="51" spans="1:6" x14ac:dyDescent="0.2">
      <c r="A51" s="49" t="s">
        <v>147</v>
      </c>
      <c r="B51" s="50" t="s">
        <v>148</v>
      </c>
      <c r="C51" s="80">
        <f>C52+C57</f>
        <v>37625</v>
      </c>
      <c r="D51" s="80">
        <f>D52+D57</f>
        <v>31775</v>
      </c>
      <c r="E51" s="80">
        <f>E52+E57</f>
        <v>31774.22</v>
      </c>
      <c r="F51" s="81">
        <f>(E51*100)/D51</f>
        <v>99.997545239968531</v>
      </c>
    </row>
    <row r="52" spans="1:6" x14ac:dyDescent="0.2">
      <c r="A52" s="51" t="s">
        <v>149</v>
      </c>
      <c r="B52" s="52" t="s">
        <v>150</v>
      </c>
      <c r="C52" s="82">
        <f>C53</f>
        <v>30000</v>
      </c>
      <c r="D52" s="82">
        <f>D53</f>
        <v>24150</v>
      </c>
      <c r="E52" s="82">
        <f>E53</f>
        <v>24150</v>
      </c>
      <c r="F52" s="81">
        <f>(E52*100)/D52</f>
        <v>100</v>
      </c>
    </row>
    <row r="53" spans="1:6" x14ac:dyDescent="0.2">
      <c r="A53" s="53" t="s">
        <v>151</v>
      </c>
      <c r="B53" s="54" t="s">
        <v>152</v>
      </c>
      <c r="C53" s="83">
        <f>C54+C55+C56</f>
        <v>30000</v>
      </c>
      <c r="D53" s="83">
        <f>D54+D55+D56</f>
        <v>24150</v>
      </c>
      <c r="E53" s="83">
        <f>E54+E55+E56</f>
        <v>24150</v>
      </c>
      <c r="F53" s="83">
        <f>(E53*100)/D53</f>
        <v>100</v>
      </c>
    </row>
    <row r="54" spans="1:6" x14ac:dyDescent="0.2">
      <c r="A54" s="55" t="s">
        <v>153</v>
      </c>
      <c r="B54" s="56" t="s">
        <v>154</v>
      </c>
      <c r="C54" s="84">
        <v>0</v>
      </c>
      <c r="D54" s="84">
        <v>0</v>
      </c>
      <c r="E54" s="84">
        <v>21922.5</v>
      </c>
      <c r="F54" s="84"/>
    </row>
    <row r="55" spans="1:6" x14ac:dyDescent="0.2">
      <c r="A55" s="55" t="s">
        <v>155</v>
      </c>
      <c r="B55" s="56" t="s">
        <v>156</v>
      </c>
      <c r="C55" s="84">
        <v>0</v>
      </c>
      <c r="D55" s="84">
        <v>0</v>
      </c>
      <c r="E55" s="84">
        <v>2227.5</v>
      </c>
      <c r="F55" s="84"/>
    </row>
    <row r="56" spans="1:6" x14ac:dyDescent="0.2">
      <c r="A56" s="55" t="s">
        <v>159</v>
      </c>
      <c r="B56" s="56" t="s">
        <v>160</v>
      </c>
      <c r="C56" s="84">
        <v>30000</v>
      </c>
      <c r="D56" s="84">
        <v>24150</v>
      </c>
      <c r="E56" s="84">
        <v>0</v>
      </c>
      <c r="F56" s="84"/>
    </row>
    <row r="57" spans="1:6" x14ac:dyDescent="0.2">
      <c r="A57" s="51" t="s">
        <v>163</v>
      </c>
      <c r="B57" s="52" t="s">
        <v>164</v>
      </c>
      <c r="C57" s="82">
        <f t="shared" ref="C57:E58" si="1">C58</f>
        <v>7625</v>
      </c>
      <c r="D57" s="82">
        <f t="shared" si="1"/>
        <v>7625</v>
      </c>
      <c r="E57" s="82">
        <f t="shared" si="1"/>
        <v>7624.22</v>
      </c>
      <c r="F57" s="81">
        <f>(E57*100)/D57</f>
        <v>99.989770491803284</v>
      </c>
    </row>
    <row r="58" spans="1:6" ht="25.5" x14ac:dyDescent="0.2">
      <c r="A58" s="53" t="s">
        <v>165</v>
      </c>
      <c r="B58" s="54" t="s">
        <v>166</v>
      </c>
      <c r="C58" s="83">
        <f t="shared" si="1"/>
        <v>7625</v>
      </c>
      <c r="D58" s="83">
        <f t="shared" si="1"/>
        <v>7625</v>
      </c>
      <c r="E58" s="83">
        <f t="shared" si="1"/>
        <v>7624.22</v>
      </c>
      <c r="F58" s="83">
        <f>(E58*100)/D58</f>
        <v>99.989770491803284</v>
      </c>
    </row>
    <row r="59" spans="1:6" x14ac:dyDescent="0.2">
      <c r="A59" s="55" t="s">
        <v>167</v>
      </c>
      <c r="B59" s="56" t="s">
        <v>166</v>
      </c>
      <c r="C59" s="84">
        <v>7625</v>
      </c>
      <c r="D59" s="84">
        <v>7625</v>
      </c>
      <c r="E59" s="84">
        <v>7624.22</v>
      </c>
      <c r="F59" s="84"/>
    </row>
    <row r="60" spans="1:6" x14ac:dyDescent="0.2">
      <c r="A60" s="49" t="s">
        <v>55</v>
      </c>
      <c r="B60" s="50" t="s">
        <v>56</v>
      </c>
      <c r="C60" s="80">
        <f t="shared" ref="C60:E61" si="2">C61</f>
        <v>1409690</v>
      </c>
      <c r="D60" s="80">
        <f t="shared" si="2"/>
        <v>1290832</v>
      </c>
      <c r="E60" s="80">
        <f t="shared" si="2"/>
        <v>1249920.21</v>
      </c>
      <c r="F60" s="81">
        <f>(E60*100)/D60</f>
        <v>96.830587559031699</v>
      </c>
    </row>
    <row r="61" spans="1:6" x14ac:dyDescent="0.2">
      <c r="A61" s="51" t="s">
        <v>63</v>
      </c>
      <c r="B61" s="52" t="s">
        <v>64</v>
      </c>
      <c r="C61" s="82">
        <f t="shared" si="2"/>
        <v>1409690</v>
      </c>
      <c r="D61" s="82">
        <f t="shared" si="2"/>
        <v>1290832</v>
      </c>
      <c r="E61" s="82">
        <f t="shared" si="2"/>
        <v>1249920.21</v>
      </c>
      <c r="F61" s="81">
        <f>(E61*100)/D61</f>
        <v>96.830587559031699</v>
      </c>
    </row>
    <row r="62" spans="1:6" ht="25.5" x14ac:dyDescent="0.2">
      <c r="A62" s="53" t="s">
        <v>65</v>
      </c>
      <c r="B62" s="54" t="s">
        <v>66</v>
      </c>
      <c r="C62" s="83">
        <f>C63+C64</f>
        <v>1409690</v>
      </c>
      <c r="D62" s="83">
        <f>D63+D64</f>
        <v>1290832</v>
      </c>
      <c r="E62" s="83">
        <f>E63+E64</f>
        <v>1249920.21</v>
      </c>
      <c r="F62" s="83">
        <f>(E62*100)/D62</f>
        <v>96.830587559031699</v>
      </c>
    </row>
    <row r="63" spans="1:6" x14ac:dyDescent="0.2">
      <c r="A63" s="55" t="s">
        <v>67</v>
      </c>
      <c r="B63" s="56" t="s">
        <v>68</v>
      </c>
      <c r="C63" s="84">
        <v>1372065</v>
      </c>
      <c r="D63" s="84">
        <v>1259057</v>
      </c>
      <c r="E63" s="84">
        <v>1218145.99</v>
      </c>
      <c r="F63" s="84"/>
    </row>
    <row r="64" spans="1:6" ht="25.5" x14ac:dyDescent="0.2">
      <c r="A64" s="55" t="s">
        <v>69</v>
      </c>
      <c r="B64" s="56" t="s">
        <v>70</v>
      </c>
      <c r="C64" s="84">
        <v>37625</v>
      </c>
      <c r="D64" s="84">
        <v>31775</v>
      </c>
      <c r="E64" s="84">
        <v>31774.22</v>
      </c>
      <c r="F64" s="84"/>
    </row>
    <row r="65" spans="1:6" ht="38.25" x14ac:dyDescent="0.2">
      <c r="A65" s="47" t="s">
        <v>183</v>
      </c>
      <c r="B65" s="47" t="s">
        <v>184</v>
      </c>
      <c r="C65" s="47" t="s">
        <v>47</v>
      </c>
      <c r="D65" s="47" t="s">
        <v>179</v>
      </c>
      <c r="E65" s="47" t="s">
        <v>180</v>
      </c>
      <c r="F65" s="47" t="s">
        <v>181</v>
      </c>
    </row>
    <row r="66" spans="1:6" x14ac:dyDescent="0.2">
      <c r="A66" s="48" t="s">
        <v>73</v>
      </c>
      <c r="B66" s="48" t="s">
        <v>185</v>
      </c>
      <c r="C66" s="78">
        <f>C67+C76</f>
        <v>3716</v>
      </c>
      <c r="D66" s="78">
        <f>D67+D76</f>
        <v>3716</v>
      </c>
      <c r="E66" s="78">
        <f>E67+E76</f>
        <v>1314.23</v>
      </c>
      <c r="F66" s="79">
        <f>(E66*100)/D66</f>
        <v>35.366792249730892</v>
      </c>
    </row>
    <row r="67" spans="1:6" x14ac:dyDescent="0.2">
      <c r="A67" s="49" t="s">
        <v>71</v>
      </c>
      <c r="B67" s="50" t="s">
        <v>72</v>
      </c>
      <c r="C67" s="80">
        <f>C68</f>
        <v>3318</v>
      </c>
      <c r="D67" s="80">
        <f>D68</f>
        <v>3318</v>
      </c>
      <c r="E67" s="80">
        <f>E68</f>
        <v>1043.57</v>
      </c>
      <c r="F67" s="81">
        <f>(E67*100)/D67</f>
        <v>31.451778179626281</v>
      </c>
    </row>
    <row r="68" spans="1:6" x14ac:dyDescent="0.2">
      <c r="A68" s="51" t="s">
        <v>90</v>
      </c>
      <c r="B68" s="52" t="s">
        <v>91</v>
      </c>
      <c r="C68" s="82">
        <f>C69+C72+C74</f>
        <v>3318</v>
      </c>
      <c r="D68" s="82">
        <f>D69+D72+D74</f>
        <v>3318</v>
      </c>
      <c r="E68" s="82">
        <f>E69+E72+E74</f>
        <v>1043.57</v>
      </c>
      <c r="F68" s="81">
        <f>(E68*100)/D68</f>
        <v>31.451778179626281</v>
      </c>
    </row>
    <row r="69" spans="1:6" x14ac:dyDescent="0.2">
      <c r="A69" s="53" t="s">
        <v>100</v>
      </c>
      <c r="B69" s="54" t="s">
        <v>101</v>
      </c>
      <c r="C69" s="83">
        <f>C70+C71</f>
        <v>1991</v>
      </c>
      <c r="D69" s="83">
        <f>D70+D71</f>
        <v>1991</v>
      </c>
      <c r="E69" s="83">
        <f>E70+E71</f>
        <v>211.03</v>
      </c>
      <c r="F69" s="83">
        <f>(E69*100)/D69</f>
        <v>10.59919638372677</v>
      </c>
    </row>
    <row r="70" spans="1:6" x14ac:dyDescent="0.2">
      <c r="A70" s="55" t="s">
        <v>108</v>
      </c>
      <c r="B70" s="56" t="s">
        <v>109</v>
      </c>
      <c r="C70" s="84">
        <v>1327</v>
      </c>
      <c r="D70" s="84">
        <v>1327</v>
      </c>
      <c r="E70" s="84">
        <v>0</v>
      </c>
      <c r="F70" s="84"/>
    </row>
    <row r="71" spans="1:6" x14ac:dyDescent="0.2">
      <c r="A71" s="55" t="s">
        <v>110</v>
      </c>
      <c r="B71" s="56" t="s">
        <v>111</v>
      </c>
      <c r="C71" s="84">
        <v>664</v>
      </c>
      <c r="D71" s="84">
        <v>664</v>
      </c>
      <c r="E71" s="84">
        <v>211.03</v>
      </c>
      <c r="F71" s="84"/>
    </row>
    <row r="72" spans="1:6" x14ac:dyDescent="0.2">
      <c r="A72" s="53" t="s">
        <v>114</v>
      </c>
      <c r="B72" s="54" t="s">
        <v>115</v>
      </c>
      <c r="C72" s="83">
        <f>C73</f>
        <v>1327</v>
      </c>
      <c r="D72" s="83">
        <f>D73</f>
        <v>1327</v>
      </c>
      <c r="E72" s="83">
        <f>E73</f>
        <v>0</v>
      </c>
      <c r="F72" s="83">
        <f>(E72*100)/D72</f>
        <v>0</v>
      </c>
    </row>
    <row r="73" spans="1:6" x14ac:dyDescent="0.2">
      <c r="A73" s="55" t="s">
        <v>118</v>
      </c>
      <c r="B73" s="56" t="s">
        <v>119</v>
      </c>
      <c r="C73" s="84">
        <v>1327</v>
      </c>
      <c r="D73" s="84">
        <v>1327</v>
      </c>
      <c r="E73" s="84">
        <v>0</v>
      </c>
      <c r="F73" s="84"/>
    </row>
    <row r="74" spans="1:6" x14ac:dyDescent="0.2">
      <c r="A74" s="53" t="s">
        <v>130</v>
      </c>
      <c r="B74" s="54" t="s">
        <v>131</v>
      </c>
      <c r="C74" s="83">
        <f>C75</f>
        <v>0</v>
      </c>
      <c r="D74" s="83">
        <f>D75</f>
        <v>0</v>
      </c>
      <c r="E74" s="83">
        <f>E75</f>
        <v>832.54</v>
      </c>
      <c r="F74" s="83" t="e">
        <f>(E74*100)/D74</f>
        <v>#DIV/0!</v>
      </c>
    </row>
    <row r="75" spans="1:6" x14ac:dyDescent="0.2">
      <c r="A75" s="55" t="s">
        <v>132</v>
      </c>
      <c r="B75" s="56" t="s">
        <v>133</v>
      </c>
      <c r="C75" s="84">
        <v>0</v>
      </c>
      <c r="D75" s="84">
        <v>0</v>
      </c>
      <c r="E75" s="84">
        <v>832.54</v>
      </c>
      <c r="F75" s="84"/>
    </row>
    <row r="76" spans="1:6" x14ac:dyDescent="0.2">
      <c r="A76" s="49" t="s">
        <v>147</v>
      </c>
      <c r="B76" s="50" t="s">
        <v>148</v>
      </c>
      <c r="C76" s="80">
        <f t="shared" ref="C76:E77" si="3">C77</f>
        <v>398</v>
      </c>
      <c r="D76" s="80">
        <f t="shared" si="3"/>
        <v>398</v>
      </c>
      <c r="E76" s="80">
        <f t="shared" si="3"/>
        <v>270.66000000000003</v>
      </c>
      <c r="F76" s="81">
        <f>(E76*100)/D76</f>
        <v>68.005025125628151</v>
      </c>
    </row>
    <row r="77" spans="1:6" x14ac:dyDescent="0.2">
      <c r="A77" s="51" t="s">
        <v>149</v>
      </c>
      <c r="B77" s="52" t="s">
        <v>150</v>
      </c>
      <c r="C77" s="82">
        <f t="shared" si="3"/>
        <v>398</v>
      </c>
      <c r="D77" s="82">
        <f t="shared" si="3"/>
        <v>398</v>
      </c>
      <c r="E77" s="82">
        <f t="shared" si="3"/>
        <v>270.66000000000003</v>
      </c>
      <c r="F77" s="81">
        <f>(E77*100)/D77</f>
        <v>68.005025125628151</v>
      </c>
    </row>
    <row r="78" spans="1:6" x14ac:dyDescent="0.2">
      <c r="A78" s="53" t="s">
        <v>151</v>
      </c>
      <c r="B78" s="54" t="s">
        <v>152</v>
      </c>
      <c r="C78" s="83">
        <f>C79+C80</f>
        <v>398</v>
      </c>
      <c r="D78" s="83">
        <f>D79+D80</f>
        <v>398</v>
      </c>
      <c r="E78" s="83">
        <f>E79+E80</f>
        <v>270.66000000000003</v>
      </c>
      <c r="F78" s="83">
        <f>(E78*100)/D78</f>
        <v>68.005025125628151</v>
      </c>
    </row>
    <row r="79" spans="1:6" x14ac:dyDescent="0.2">
      <c r="A79" s="55" t="s">
        <v>157</v>
      </c>
      <c r="B79" s="56" t="s">
        <v>158</v>
      </c>
      <c r="C79" s="84">
        <v>398</v>
      </c>
      <c r="D79" s="84">
        <v>398</v>
      </c>
      <c r="E79" s="84">
        <v>0</v>
      </c>
      <c r="F79" s="84"/>
    </row>
    <row r="80" spans="1:6" x14ac:dyDescent="0.2">
      <c r="A80" s="55" t="s">
        <v>161</v>
      </c>
      <c r="B80" s="56" t="s">
        <v>162</v>
      </c>
      <c r="C80" s="84">
        <v>0</v>
      </c>
      <c r="D80" s="84">
        <v>0</v>
      </c>
      <c r="E80" s="84">
        <v>270.66000000000003</v>
      </c>
      <c r="F80" s="84"/>
    </row>
    <row r="81" spans="1:6" x14ac:dyDescent="0.2">
      <c r="A81" s="49" t="s">
        <v>55</v>
      </c>
      <c r="B81" s="50" t="s">
        <v>56</v>
      </c>
      <c r="C81" s="80">
        <f t="shared" ref="C81:E83" si="4">C82</f>
        <v>0</v>
      </c>
      <c r="D81" s="80">
        <f t="shared" si="4"/>
        <v>500.56</v>
      </c>
      <c r="E81" s="80">
        <f t="shared" si="4"/>
        <v>8273.9</v>
      </c>
      <c r="F81" s="81">
        <f>(E81*100)/D81</f>
        <v>1652.9287198337861</v>
      </c>
    </row>
    <row r="82" spans="1:6" x14ac:dyDescent="0.2">
      <c r="A82" s="51" t="s">
        <v>57</v>
      </c>
      <c r="B82" s="52" t="s">
        <v>58</v>
      </c>
      <c r="C82" s="82">
        <f t="shared" si="4"/>
        <v>0</v>
      </c>
      <c r="D82" s="82">
        <f t="shared" si="4"/>
        <v>500.56</v>
      </c>
      <c r="E82" s="82">
        <f t="shared" si="4"/>
        <v>8273.9</v>
      </c>
      <c r="F82" s="81">
        <f>(E82*100)/D82</f>
        <v>1652.9287198337861</v>
      </c>
    </row>
    <row r="83" spans="1:6" x14ac:dyDescent="0.2">
      <c r="A83" s="53" t="s">
        <v>59</v>
      </c>
      <c r="B83" s="54" t="s">
        <v>60</v>
      </c>
      <c r="C83" s="83">
        <f t="shared" si="4"/>
        <v>0</v>
      </c>
      <c r="D83" s="83">
        <f t="shared" si="4"/>
        <v>500.56</v>
      </c>
      <c r="E83" s="83">
        <f t="shared" si="4"/>
        <v>8273.9</v>
      </c>
      <c r="F83" s="83">
        <f>(E83*100)/D83</f>
        <v>1652.9287198337861</v>
      </c>
    </row>
    <row r="84" spans="1:6" x14ac:dyDescent="0.2">
      <c r="A84" s="55" t="s">
        <v>61</v>
      </c>
      <c r="B84" s="56" t="s">
        <v>62</v>
      </c>
      <c r="C84" s="84">
        <v>0</v>
      </c>
      <c r="D84" s="84">
        <v>500.56</v>
      </c>
      <c r="E84" s="84">
        <v>8273.9</v>
      </c>
      <c r="F84" s="84"/>
    </row>
    <row r="85" spans="1:6" s="57" customFormat="1" x14ac:dyDescent="0.2"/>
    <row r="86" spans="1:6" s="57" customFormat="1" x14ac:dyDescent="0.2"/>
    <row r="87" spans="1:6" s="57" customFormat="1" x14ac:dyDescent="0.2"/>
    <row r="88" spans="1:6" s="57" customFormat="1" x14ac:dyDescent="0.2"/>
    <row r="89" spans="1:6" s="57" customFormat="1" x14ac:dyDescent="0.2"/>
    <row r="90" spans="1:6" s="57" customFormat="1" x14ac:dyDescent="0.2"/>
    <row r="91" spans="1:6" s="57" customFormat="1" x14ac:dyDescent="0.2"/>
    <row r="92" spans="1:6" s="57" customFormat="1" x14ac:dyDescent="0.2"/>
    <row r="93" spans="1:6" s="57" customFormat="1" x14ac:dyDescent="0.2"/>
    <row r="94" spans="1:6" s="57" customFormat="1" x14ac:dyDescent="0.2"/>
    <row r="95" spans="1:6" s="57" customFormat="1" x14ac:dyDescent="0.2"/>
    <row r="96" spans="1: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pans="1:3" s="57" customFormat="1" x14ac:dyDescent="0.2"/>
    <row r="1218" spans="1:3" s="57" customFormat="1" x14ac:dyDescent="0.2"/>
    <row r="1219" spans="1:3" s="57" customFormat="1" x14ac:dyDescent="0.2"/>
    <row r="1220" spans="1:3" s="57" customFormat="1" x14ac:dyDescent="0.2"/>
    <row r="1221" spans="1:3" s="57" customFormat="1" x14ac:dyDescent="0.2"/>
    <row r="1222" spans="1:3" s="57" customFormat="1" x14ac:dyDescent="0.2"/>
    <row r="1223" spans="1:3" s="57" customFormat="1" x14ac:dyDescent="0.2"/>
    <row r="1224" spans="1:3" s="57" customFormat="1" x14ac:dyDescent="0.2"/>
    <row r="1225" spans="1:3" x14ac:dyDescent="0.2">
      <c r="A1225" s="57"/>
      <c r="B1225" s="57"/>
      <c r="C1225" s="57"/>
    </row>
    <row r="1226" spans="1:3" x14ac:dyDescent="0.2">
      <c r="A1226" s="57"/>
      <c r="B1226" s="57"/>
      <c r="C1226" s="57"/>
    </row>
    <row r="1227" spans="1:3" x14ac:dyDescent="0.2">
      <c r="A1227" s="57"/>
      <c r="B1227" s="57"/>
      <c r="C1227" s="57"/>
    </row>
    <row r="1228" spans="1:3" x14ac:dyDescent="0.2">
      <c r="A1228" s="57"/>
      <c r="B1228" s="57"/>
      <c r="C1228" s="57"/>
    </row>
    <row r="1229" spans="1:3" x14ac:dyDescent="0.2">
      <c r="A1229" s="57"/>
      <c r="B1229" s="57"/>
      <c r="C1229" s="57"/>
    </row>
    <row r="1230" spans="1:3" x14ac:dyDescent="0.2">
      <c r="A1230" s="57"/>
      <c r="B1230" s="57"/>
      <c r="C1230" s="57"/>
    </row>
    <row r="1231" spans="1:3" x14ac:dyDescent="0.2">
      <c r="A1231" s="57"/>
      <c r="B1231" s="57"/>
      <c r="C1231" s="57"/>
    </row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40"/>
      <c r="B1262" s="40"/>
      <c r="C1262" s="40"/>
    </row>
    <row r="1263" spans="1:3" x14ac:dyDescent="0.2">
      <c r="A1263" s="40"/>
      <c r="B1263" s="40"/>
      <c r="C1263" s="40"/>
    </row>
    <row r="1264" spans="1:3" x14ac:dyDescent="0.2">
      <c r="A1264" s="40"/>
      <c r="B1264" s="40"/>
      <c r="C1264" s="40"/>
    </row>
    <row r="1265" s="40" customFormat="1" x14ac:dyDescent="0.2"/>
    <row r="1266" s="40" customFormat="1" x14ac:dyDescent="0.2"/>
    <row r="1267" s="40" customFormat="1" x14ac:dyDescent="0.2"/>
    <row r="1268" s="40" customFormat="1" x14ac:dyDescent="0.2"/>
    <row r="1269" s="40" customFormat="1" x14ac:dyDescent="0.2"/>
    <row r="1270" s="40" customFormat="1" x14ac:dyDescent="0.2"/>
    <row r="1271" s="40" customFormat="1" x14ac:dyDescent="0.2"/>
    <row r="1272" s="40" customFormat="1" x14ac:dyDescent="0.2"/>
    <row r="1273" s="40" customFormat="1" x14ac:dyDescent="0.2"/>
    <row r="1274" s="40" customFormat="1" x14ac:dyDescent="0.2"/>
    <row r="1275" s="40" customFormat="1" x14ac:dyDescent="0.2"/>
    <row r="1276" s="40" customFormat="1" x14ac:dyDescent="0.2"/>
    <row r="1277" s="40" customFormat="1" x14ac:dyDescent="0.2"/>
    <row r="1278" s="40" customFormat="1" x14ac:dyDescent="0.2"/>
    <row r="1279" s="40" customFormat="1" x14ac:dyDescent="0.2"/>
    <row r="1280" s="40" customFormat="1" x14ac:dyDescent="0.2"/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Duždević</cp:lastModifiedBy>
  <cp:lastPrinted>2024-04-22T09:09:24Z</cp:lastPrinted>
  <dcterms:created xsi:type="dcterms:W3CDTF">2022-08-12T12:51:27Z</dcterms:created>
  <dcterms:modified xsi:type="dcterms:W3CDTF">2024-04-22T09:09:28Z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